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rancisco.Frias.MUJER\Desktop\"/>
    </mc:Choice>
  </mc:AlternateContent>
  <bookViews>
    <workbookView xWindow="0" yWindow="0" windowWidth="20490" windowHeight="7755"/>
  </bookViews>
  <sheets>
    <sheet name="POA Transversalidad 2019"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3" i="1" l="1"/>
  <c r="F46" i="1"/>
  <c r="F45" i="1"/>
  <c r="F44" i="1"/>
  <c r="F43" i="1"/>
  <c r="F55" i="1"/>
  <c r="B55" i="1" s="1"/>
  <c r="F54" i="1"/>
  <c r="B54" i="1" s="1"/>
  <c r="F53" i="1"/>
  <c r="B53" i="1" s="1"/>
  <c r="F52" i="1"/>
  <c r="F51" i="1"/>
  <c r="F50" i="1"/>
  <c r="B50" i="1" s="1"/>
  <c r="F49" i="1"/>
  <c r="B49" i="1" s="1"/>
  <c r="F48" i="1"/>
  <c r="B48" i="1" s="1"/>
  <c r="F47" i="1"/>
  <c r="B47" i="1" s="1"/>
  <c r="F42" i="1"/>
  <c r="B41" i="1" s="1"/>
  <c r="F40" i="1"/>
  <c r="F39" i="1"/>
  <c r="F38" i="1"/>
  <c r="F37" i="1"/>
  <c r="F36" i="1"/>
  <c r="B36" i="1" s="1"/>
  <c r="F31" i="1"/>
  <c r="B31" i="1" s="1"/>
  <c r="F30" i="1"/>
  <c r="F29" i="1"/>
  <c r="F26" i="1"/>
  <c r="F25" i="1"/>
  <c r="F24" i="1"/>
  <c r="F21" i="1"/>
  <c r="F17" i="1"/>
  <c r="B17" i="1" s="1"/>
  <c r="F16" i="1"/>
  <c r="B16" i="1" s="1"/>
  <c r="F20" i="1"/>
  <c r="F19" i="1"/>
  <c r="B51" i="1" l="1"/>
  <c r="B37" i="1"/>
  <c r="B29" i="1"/>
  <c r="B39" i="1"/>
  <c r="B24" i="1"/>
  <c r="F35" i="1"/>
  <c r="F34" i="1"/>
  <c r="F33" i="1"/>
  <c r="F32" i="1"/>
  <c r="F18" i="1"/>
  <c r="B18" i="1" s="1"/>
  <c r="B32" i="1" l="1"/>
  <c r="B57" i="1" s="1"/>
</calcChain>
</file>

<file path=xl/comments1.xml><?xml version="1.0" encoding="utf-8"?>
<comments xmlns="http://schemas.openxmlformats.org/spreadsheetml/2006/main">
  <authors>
    <author>angelina.guillen</author>
  </authors>
  <commentList>
    <comment ref="K10" authorId="0" shapeId="0">
      <text>
        <r>
          <rPr>
            <b/>
            <sz val="8"/>
            <color indexed="81"/>
            <rFont val="Tahoma"/>
            <family val="2"/>
          </rPr>
          <t>angelina.guillen:</t>
        </r>
        <r>
          <rPr>
            <sz val="8"/>
            <color indexed="81"/>
            <rFont val="Tahoma"/>
            <family val="2"/>
          </rPr>
          <t xml:space="preserve">
</t>
        </r>
      </text>
    </comment>
  </commentList>
</comments>
</file>

<file path=xl/sharedStrings.xml><?xml version="1.0" encoding="utf-8"?>
<sst xmlns="http://schemas.openxmlformats.org/spreadsheetml/2006/main" count="202" uniqueCount="89">
  <si>
    <t xml:space="preserve">Unidad Rectora: </t>
  </si>
  <si>
    <t xml:space="preserve">MINISTERIO DE LA MUJER </t>
  </si>
  <si>
    <t>Unidad Ejecutora:</t>
  </si>
  <si>
    <t>Eje Estratégico: END 2010  2030</t>
  </si>
  <si>
    <t>Eje Estratégico: PEI 2016  2020</t>
  </si>
  <si>
    <t>Objetivo General : END 2010  2030</t>
  </si>
  <si>
    <t>Objetivos Estratégicos : PEI 2015  2020</t>
  </si>
  <si>
    <t>POA2019</t>
  </si>
  <si>
    <t xml:space="preserve">Producto y sus  Atributos </t>
  </si>
  <si>
    <t>Producto</t>
  </si>
  <si>
    <t>Descripción de Producto</t>
  </si>
  <si>
    <t xml:space="preserve">Unidad de Medida </t>
  </si>
  <si>
    <t xml:space="preserve">Medio de Verificación </t>
  </si>
  <si>
    <t xml:space="preserve">Línea Base </t>
  </si>
  <si>
    <t>Meta Total</t>
  </si>
  <si>
    <t>Meta por trimestre</t>
  </si>
  <si>
    <t>Presupuesto</t>
  </si>
  <si>
    <t>Riesgo(s)</t>
  </si>
  <si>
    <t>Ene-Mar</t>
  </si>
  <si>
    <t>Abr-Jun</t>
  </si>
  <si>
    <t>Jul-Sep</t>
  </si>
  <si>
    <t>Oct-Dic</t>
  </si>
  <si>
    <t>Instituciones con asistencia técnica para la transversalización del enfoque de género.</t>
  </si>
  <si>
    <t>Ampliación de la incidencia y cobertura  territorial del Ministerio de la Mujer, en el diseño y ejecución de políticas públicas de género a través del desarrollo de programas de fortalecimiento de los diferentes mecanismos de articulación.</t>
  </si>
  <si>
    <t xml:space="preserve">Instituciones que reciben asistencia tecnica. </t>
  </si>
  <si>
    <t xml:space="preserve">Actividades y sus  Atributos </t>
  </si>
  <si>
    <t>Actividades</t>
  </si>
  <si>
    <t>Presupuesto por Actividad</t>
  </si>
  <si>
    <t>Insumos</t>
  </si>
  <si>
    <t>Inversión/Trimestre (RD $)</t>
  </si>
  <si>
    <t xml:space="preserve">Fuente de Financiamiento </t>
  </si>
  <si>
    <t xml:space="preserve">Est. Programática </t>
  </si>
  <si>
    <t xml:space="preserve">Identificación </t>
  </si>
  <si>
    <t>Cantidad</t>
  </si>
  <si>
    <t>Costo Unitario (RD$)</t>
  </si>
  <si>
    <t>Monto (RD$)</t>
  </si>
  <si>
    <t>Jul-Sept</t>
  </si>
  <si>
    <t>Prog.</t>
  </si>
  <si>
    <t>Act.</t>
  </si>
  <si>
    <t>Objeto</t>
  </si>
  <si>
    <t>Cuenta</t>
  </si>
  <si>
    <t>Subcta.</t>
  </si>
  <si>
    <t>Auxiliar</t>
  </si>
  <si>
    <t>Asistir y acompañar a las instituciones del Estado Dominicano en el desarrollo del proceso de transversalidad de genero en la gestion publica</t>
  </si>
  <si>
    <t>X</t>
  </si>
  <si>
    <t>Asistencia Tecnica y apoyo a las instituciones para el desarrollo del proceso de sello publico Igualando RD  y la Norma Nordom 775</t>
  </si>
  <si>
    <t>Realización de cincuenta (50) reuniones con  las Oficinas de Equidad de Género y Desarrollo, para buscar los consensos en torno a las líneas de acción, lineamientos de género y/o programas género afirmativos en el marco del Plan Nacional de Igualdad y Equidad de Género -PLANEG-.  Con la participación de 1-5 personas.</t>
  </si>
  <si>
    <t>Combustible</t>
  </si>
  <si>
    <t>Realización de al menos cinco (05) inducciones en género a las instituciones gubernamentales que integran personal nuevo en las Oficinas de Equidad de Género y Desarrollo (OEGD)</t>
  </si>
  <si>
    <t xml:space="preserve">15 galones </t>
  </si>
  <si>
    <t xml:space="preserve">Realización de veinte (20), Asistencias Técnicas para el personal de las Oficinas de Equidad de Género y Desarrollo -OEGD-, sobre Planificación con Perspectiva de Igualdad de género. </t>
  </si>
  <si>
    <t>60 galones</t>
  </si>
  <si>
    <t>Asistencia Técnica para la formulación de cuarenta y siete  (47) planes de trabajo de las   Oficinas de Equidad de Género y Desarrollo -OEGD-  en el que se incorporen al menos tres líneas de acción del Plan Nacional de Igualdad y Equidad de Género PLANEG  y las actividades que aseguran la ejecución de las mismas.</t>
  </si>
  <si>
    <t xml:space="preserve">282 galones </t>
  </si>
  <si>
    <t>Coordinar y ejecutar dos (2) reuniones semestrales de seguimiento y evaluación  entre las representantes de los mecanismos de género de cada institución gubernamental.  Recepción de informes de ejecución. Dos (2) reuniones por año, con 50 participantes.</t>
  </si>
  <si>
    <t xml:space="preserve">Combustible </t>
  </si>
  <si>
    <t>10 galones</t>
  </si>
  <si>
    <t>Almuerzo</t>
  </si>
  <si>
    <t xml:space="preserve">Refrigerios </t>
  </si>
  <si>
    <t>Material de apoyo</t>
  </si>
  <si>
    <t>Realización de una (1) Asistencia Técnica para el personal de las Oficinas de Equidad de Género y Desarrollo -OEGD-, y las areas de estadística de las instituciones gubernamentales  sobre las Estadísticas con Perspectiva de Género.</t>
  </si>
  <si>
    <t>5 galones</t>
  </si>
  <si>
    <t>Realización de Asistencia Técnica sobre las Estadísticas con Perspectiva de Género, dirigido  al personal de las Unidades de Estadísticas de las instituciones gubernamentales que cuentan con Oficinas de Equidad de Género y Desarrollo -OEGD- , en articulación con la Oficina Nacional de Estadísticas -ONE-</t>
  </si>
  <si>
    <t>20 galones</t>
  </si>
  <si>
    <t>Fortalecimiento del área de transversalización de la igualdad de género:   Contratación de una (1) especialista en políticas públicas/ transversalización de la igualdad de género.</t>
  </si>
  <si>
    <t xml:space="preserve">Contratación de un especialista </t>
  </si>
  <si>
    <t xml:space="preserve"> Asistencia Técnica a las instituciones piloto del proceso de transversalidad de genero en la aplicación de la END 2030 para la aplicación de los Diagnósticos Participativos de Género. -DPG-.</t>
  </si>
  <si>
    <t>Participacion en al menos cinco (05)  reuniones  del Grupo Técnico Interinstitucional (GTI), organismo coordinador de la Convención de las Naciones Unidas de Lucha Contra la Desertificación -UNCCD-, para producir planteamientos y acciones técnico metodológicas de la integración progresiva de la perspectiva de género en la planificación, ejecución y evaluación de los compromisos del país ante la Convención. Cinco(05) reuniones.</t>
  </si>
  <si>
    <t>Participar en al menos cinco (05) reuniones por año  de coordinacion  de las acciones del Programa CULTIVANDO AGUA BUENA,  para producir planteamientos  y acciones técnico metodológicas de la integración progresiva de la perspectiva de género en la planificación, ejecución y evaluación. Cinco (05) reuniones por año.</t>
  </si>
  <si>
    <t xml:space="preserve">Participar en al menos diez (10) reuniones  el Comité Técnico del Ministerio de la Mujer  del ODS-5, de la Agenda 2030 para el Desarrollo Sostenible. </t>
  </si>
  <si>
    <t>15 galones</t>
  </si>
  <si>
    <t>Asesorar  a la OEGD del Ministerio de Educación en el contenido de la Mesa Sectorial de Género y Educación sobre las políticas públicas de género y participar en al menos Diez (10)   reuniones de la misma.</t>
  </si>
  <si>
    <t>Documentos de Consulta</t>
  </si>
  <si>
    <t>Elaboración y/o revisión de documentos conceptuales y técnicos sobre diferentes ámbitos de la igualdad de género. (10 documentos por año)</t>
  </si>
  <si>
    <t>Facilitadora en igualdad de género en los casos en que sea solicitada por la Dirección de Educación en Género.(10 facilitaciones por año).</t>
  </si>
  <si>
    <t>Representar al Ministerio de la Mujer en eventos organizados por otras instituciones (10 x año)</t>
  </si>
  <si>
    <t xml:space="preserve">200 galones </t>
  </si>
  <si>
    <t>50 galones</t>
  </si>
  <si>
    <t>25 galones</t>
  </si>
  <si>
    <t>Viaticos Encargada</t>
  </si>
  <si>
    <t>Impresiones</t>
  </si>
  <si>
    <t>Impresos</t>
  </si>
  <si>
    <t>Participar en  veinticuatro (24) reuniones del mecanismo coordinador (Comisión Mixta) para la Transversalidad de Género en la Estrategia Nacional de Desarrollo -END-   (10 de ellas en el Mmujer</t>
  </si>
  <si>
    <t>Fuente General</t>
  </si>
  <si>
    <t>PROMOCION E INCORPORACION DE LA IGUALDAD DE GENERO EN LAS INSTITUCIONES GUBERNAMENTALES</t>
  </si>
  <si>
    <t>Realización de un taller para evaluar los avances y desafios de las instituciones piloto del proceso de Transversalidad de Género en la END/2030</t>
  </si>
  <si>
    <t>Refrigerio</t>
  </si>
  <si>
    <t xml:space="preserve">Material de apoyo </t>
  </si>
  <si>
    <t>Alquileres (Manteles, mesas y cubierteria)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</si>
</sst>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_-;\-* #,##0.00\ _€_-;_-* &quot;-&quot;??\ _€_-;_-@_-"/>
    <numFmt numFmtId="165" formatCode="#,##0;[Red]#,##0"/>
    <numFmt numFmtId="166" formatCode="#,##0.00;[Red]#,##0.00"/>
    <numFmt numFmtId="167" formatCode="#,##0.00;#,##0.00"/>
  </numFmts>
  <fonts count="19" x14ac:knownFonts="1">
    <font>
      <sz val="11"/>
      <color theme="1"/>
      <name val="Calibri"/>
      <family val="2"/>
      <scheme val="minor"/>
    </font>
    <font>
      <sz val="11"/>
      <color theme="1"/>
      <name val="Calibri"/>
      <family val="2"/>
      <scheme val="minor"/>
    </font>
    <font>
      <b/>
      <sz val="16"/>
      <color theme="1"/>
      <name val="Calibri"/>
      <family val="2"/>
      <scheme val="minor"/>
    </font>
    <font>
      <sz val="16"/>
      <color theme="1"/>
      <name val="Calibri"/>
      <family val="2"/>
      <scheme val="minor"/>
    </font>
    <font>
      <b/>
      <sz val="16"/>
      <name val="Calibri"/>
      <family val="2"/>
      <scheme val="minor"/>
    </font>
    <font>
      <sz val="16"/>
      <name val="Calibri"/>
      <family val="2"/>
      <scheme val="minor"/>
    </font>
    <font>
      <sz val="10"/>
      <name val="Arial"/>
      <family val="2"/>
    </font>
    <font>
      <sz val="11"/>
      <name val="Calibri"/>
      <family val="2"/>
      <scheme val="minor"/>
    </font>
    <font>
      <sz val="8"/>
      <color indexed="81"/>
      <name val="Tahoma"/>
      <family val="2"/>
    </font>
    <font>
      <b/>
      <sz val="8"/>
      <color indexed="81"/>
      <name val="Tahoma"/>
      <family val="2"/>
    </font>
    <font>
      <sz val="8"/>
      <color theme="1"/>
      <name val="Calibri"/>
      <family val="2"/>
      <scheme val="minor"/>
    </font>
    <font>
      <b/>
      <sz val="8"/>
      <name val="Calibri"/>
      <family val="2"/>
      <scheme val="minor"/>
    </font>
    <font>
      <b/>
      <sz val="12"/>
      <name val="Calibri"/>
      <family val="2"/>
      <scheme val="minor"/>
    </font>
    <font>
      <sz val="12"/>
      <color theme="1"/>
      <name val="Calibri"/>
      <family val="2"/>
      <scheme val="minor"/>
    </font>
    <font>
      <sz val="11"/>
      <color rgb="FF000000"/>
      <name val="Calibri"/>
      <family val="2"/>
    </font>
    <font>
      <b/>
      <sz val="12"/>
      <color theme="1"/>
      <name val="Calibri"/>
      <family val="2"/>
      <scheme val="minor"/>
    </font>
    <font>
      <b/>
      <sz val="12"/>
      <color theme="3"/>
      <name val="Calibri"/>
      <family val="2"/>
      <scheme val="minor"/>
    </font>
    <font>
      <sz val="12"/>
      <color theme="3"/>
      <name val="Calibri"/>
      <family val="2"/>
      <scheme val="minor"/>
    </font>
    <font>
      <b/>
      <i/>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rgb="FFFFFFCC"/>
      </patternFill>
    </fill>
    <fill>
      <patternFill patternType="solid">
        <fgColor theme="4" tint="0.79998168889431442"/>
        <bgColor indexed="64"/>
      </patternFill>
    </fill>
    <fill>
      <patternFill patternType="solid">
        <fgColor theme="4" tint="0.39994506668294322"/>
        <bgColor indexed="64"/>
      </patternFill>
    </fill>
  </fills>
  <borders count="2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bottom/>
      <diagonal/>
    </border>
    <border>
      <left style="thin">
        <color rgb="FF426E5C"/>
      </left>
      <right style="thin">
        <color rgb="FF426E5C"/>
      </right>
      <top style="thin">
        <color rgb="FF426E5C"/>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1" fillId="0" borderId="0"/>
    <xf numFmtId="0" fontId="6" fillId="0" borderId="0"/>
  </cellStyleXfs>
  <cellXfs count="118">
    <xf numFmtId="0" fontId="0" fillId="0" borderId="0" xfId="0"/>
    <xf numFmtId="0" fontId="3" fillId="0" borderId="0" xfId="0" applyFont="1"/>
    <xf numFmtId="0" fontId="3" fillId="0" borderId="0" xfId="0" applyFont="1" applyAlignment="1">
      <alignment horizontal="center"/>
    </xf>
    <xf numFmtId="0" fontId="1" fillId="0" borderId="0" xfId="0" applyFont="1"/>
    <xf numFmtId="0" fontId="2" fillId="0" borderId="0" xfId="0" applyFont="1" applyAlignment="1">
      <alignment horizontal="center"/>
    </xf>
    <xf numFmtId="0" fontId="3" fillId="0" borderId="14" xfId="0" applyFont="1" applyBorder="1" applyAlignment="1">
      <alignment horizontal="center" vertical="center"/>
    </xf>
    <xf numFmtId="165" fontId="3" fillId="0" borderId="14" xfId="0" applyNumberFormat="1" applyFont="1" applyBorder="1" applyAlignment="1">
      <alignment horizontal="center" vertical="center"/>
    </xf>
    <xf numFmtId="164" fontId="3" fillId="0" borderId="14" xfId="1" applyFont="1" applyBorder="1" applyAlignment="1">
      <alignment horizontal="center" vertical="center"/>
    </xf>
    <xf numFmtId="0" fontId="3" fillId="0" borderId="13" xfId="0" applyFont="1" applyBorder="1"/>
    <xf numFmtId="0" fontId="3" fillId="0" borderId="12" xfId="0" applyFont="1" applyBorder="1"/>
    <xf numFmtId="0" fontId="1" fillId="0" borderId="0" xfId="0" applyFont="1" applyFill="1"/>
    <xf numFmtId="0" fontId="7" fillId="3" borderId="14" xfId="3" applyFont="1" applyFill="1" applyBorder="1" applyAlignment="1">
      <alignment horizontal="left" vertical="center" wrapText="1"/>
    </xf>
    <xf numFmtId="0" fontId="7" fillId="0" borderId="14" xfId="3" applyFont="1" applyFill="1" applyBorder="1" applyAlignment="1">
      <alignment horizontal="left" vertical="center" wrapText="1"/>
    </xf>
    <xf numFmtId="0" fontId="1"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xf>
    <xf numFmtId="0" fontId="0" fillId="2" borderId="14" xfId="0" applyFont="1" applyFill="1" applyBorder="1" applyAlignment="1">
      <alignment horizontal="center" vertical="center" wrapText="1"/>
    </xf>
    <xf numFmtId="0" fontId="1" fillId="0" borderId="0" xfId="0" applyFont="1" applyAlignment="1">
      <alignment vertical="center"/>
    </xf>
    <xf numFmtId="166" fontId="1" fillId="0" borderId="0" xfId="0" applyNumberFormat="1" applyFont="1"/>
    <xf numFmtId="0" fontId="3" fillId="0" borderId="14" xfId="0" applyFont="1" applyBorder="1" applyAlignment="1">
      <alignment horizontal="center" vertical="center" wrapText="1"/>
    </xf>
    <xf numFmtId="0" fontId="0" fillId="0" borderId="14" xfId="0" applyFont="1" applyFill="1" applyBorder="1" applyAlignment="1">
      <alignment horizontal="center" vertical="top" wrapText="1"/>
    </xf>
    <xf numFmtId="3" fontId="11" fillId="5" borderId="14" xfId="0" applyNumberFormat="1" applyFont="1" applyFill="1" applyBorder="1" applyAlignment="1">
      <alignment horizontal="center" vertical="center" textRotation="90" wrapText="1"/>
    </xf>
    <xf numFmtId="164" fontId="0" fillId="0" borderId="14" xfId="1" applyFont="1" applyFill="1" applyBorder="1" applyAlignment="1">
      <alignment horizontal="right" vertical="center"/>
    </xf>
    <xf numFmtId="0" fontId="0" fillId="2" borderId="14" xfId="0" applyFont="1" applyFill="1" applyBorder="1" applyAlignment="1">
      <alignment horizontal="center" vertical="center"/>
    </xf>
    <xf numFmtId="164" fontId="0" fillId="2" borderId="14" xfId="1" applyFont="1" applyFill="1" applyBorder="1" applyAlignment="1">
      <alignment horizontal="right" vertical="center"/>
    </xf>
    <xf numFmtId="167" fontId="14" fillId="2" borderId="14" xfId="0" applyNumberFormat="1" applyFont="1" applyFill="1" applyBorder="1" applyAlignment="1">
      <alignment horizontal="right" vertical="top" wrapText="1"/>
    </xf>
    <xf numFmtId="0" fontId="0" fillId="0" borderId="14" xfId="0" applyFont="1" applyFill="1" applyBorder="1" applyAlignment="1">
      <alignment horizontal="center" vertical="center"/>
    </xf>
    <xf numFmtId="167" fontId="14" fillId="0" borderId="14" xfId="0" applyNumberFormat="1" applyFont="1" applyFill="1" applyBorder="1" applyAlignment="1">
      <alignment horizontal="right" vertical="top" wrapText="1"/>
    </xf>
    <xf numFmtId="0" fontId="0" fillId="0" borderId="0" xfId="0" applyFont="1" applyAlignment="1">
      <alignment horizontal="center" vertical="center"/>
    </xf>
    <xf numFmtId="0" fontId="0" fillId="0" borderId="0" xfId="0" applyFont="1"/>
    <xf numFmtId="0" fontId="10" fillId="2" borderId="14" xfId="0" applyFont="1" applyFill="1" applyBorder="1" applyAlignment="1">
      <alignment horizontal="center" vertical="center"/>
    </xf>
    <xf numFmtId="0" fontId="10" fillId="2" borderId="14" xfId="0" applyFont="1" applyFill="1" applyBorder="1" applyAlignment="1">
      <alignment horizontal="right" vertical="center"/>
    </xf>
    <xf numFmtId="0" fontId="10" fillId="0" borderId="14" xfId="0" applyFont="1" applyFill="1" applyBorder="1" applyAlignment="1">
      <alignment horizontal="right" vertical="center"/>
    </xf>
    <xf numFmtId="0" fontId="10" fillId="0" borderId="0" xfId="0" applyFont="1" applyAlignment="1">
      <alignment horizontal="center"/>
    </xf>
    <xf numFmtId="0" fontId="10" fillId="0" borderId="0" xfId="0" applyFont="1"/>
    <xf numFmtId="3" fontId="12" fillId="5" borderId="21" xfId="0" applyNumberFormat="1" applyFont="1" applyFill="1" applyBorder="1" applyAlignment="1">
      <alignment horizontal="center" vertical="center" wrapText="1"/>
    </xf>
    <xf numFmtId="0" fontId="15" fillId="0" borderId="14" xfId="0" applyFont="1" applyFill="1" applyBorder="1" applyAlignment="1" applyProtection="1">
      <alignment horizontal="justify" vertical="top" wrapText="1"/>
      <protection locked="0"/>
    </xf>
    <xf numFmtId="0" fontId="13" fillId="0" borderId="14" xfId="0" applyFont="1" applyFill="1" applyBorder="1" applyAlignment="1" applyProtection="1">
      <alignment vertical="top" wrapText="1"/>
      <protection locked="0"/>
    </xf>
    <xf numFmtId="0" fontId="7" fillId="0" borderId="14"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4" xfId="0" applyFont="1" applyFill="1" applyBorder="1"/>
    <xf numFmtId="0" fontId="0" fillId="2" borderId="14" xfId="0" applyFont="1" applyFill="1" applyBorder="1" applyAlignment="1">
      <alignment vertical="top" wrapText="1"/>
    </xf>
    <xf numFmtId="0" fontId="0" fillId="2" borderId="14" xfId="0" applyFont="1" applyFill="1" applyBorder="1" applyAlignment="1">
      <alignment vertical="top"/>
    </xf>
    <xf numFmtId="0" fontId="0" fillId="0" borderId="14" xfId="0" applyFont="1" applyFill="1" applyBorder="1" applyAlignment="1">
      <alignment vertical="top"/>
    </xf>
    <xf numFmtId="0" fontId="0" fillId="0" borderId="0" xfId="0" applyFont="1" applyAlignment="1">
      <alignment vertical="top"/>
    </xf>
    <xf numFmtId="0" fontId="1" fillId="0" borderId="0" xfId="0" applyFont="1" applyAlignment="1">
      <alignment vertical="top"/>
    </xf>
    <xf numFmtId="3" fontId="12" fillId="5" borderId="14" xfId="0" applyNumberFormat="1" applyFont="1" applyFill="1" applyBorder="1" applyAlignment="1">
      <alignment horizontal="left" vertical="center" wrapText="1"/>
    </xf>
    <xf numFmtId="3" fontId="12" fillId="5" borderId="14" xfId="0" applyNumberFormat="1" applyFont="1" applyFill="1" applyBorder="1" applyAlignment="1">
      <alignment horizontal="center" vertical="center" wrapText="1"/>
    </xf>
    <xf numFmtId="0" fontId="15" fillId="0" borderId="0" xfId="0" applyFont="1" applyAlignment="1">
      <alignment vertical="center"/>
    </xf>
    <xf numFmtId="0" fontId="15" fillId="0" borderId="0" xfId="0" applyFont="1" applyAlignment="1">
      <alignment vertical="center" wrapText="1"/>
    </xf>
    <xf numFmtId="0" fontId="15" fillId="0" borderId="0" xfId="0" applyFont="1" applyAlignment="1">
      <alignment horizontal="left" vertical="center"/>
    </xf>
    <xf numFmtId="0" fontId="15" fillId="0" borderId="0" xfId="0" applyFont="1" applyAlignment="1">
      <alignment horizontal="center" vertical="center"/>
    </xf>
    <xf numFmtId="0" fontId="12" fillId="0" borderId="0" xfId="2" applyFont="1" applyFill="1" applyBorder="1" applyAlignment="1">
      <alignment horizontal="left" vertical="center"/>
    </xf>
    <xf numFmtId="0" fontId="12" fillId="0" borderId="0" xfId="0" applyFont="1" applyAlignment="1">
      <alignment horizontal="left" vertical="center"/>
    </xf>
    <xf numFmtId="0" fontId="13" fillId="0" borderId="0" xfId="0" applyFont="1" applyAlignment="1">
      <alignment horizontal="center" vertical="center"/>
    </xf>
    <xf numFmtId="166" fontId="0" fillId="0" borderId="14" xfId="0" applyNumberFormat="1" applyFont="1" applyFill="1" applyBorder="1" applyAlignment="1">
      <alignment vertical="center"/>
    </xf>
    <xf numFmtId="164" fontId="0" fillId="2" borderId="14" xfId="0" applyNumberFormat="1" applyFont="1" applyFill="1" applyBorder="1" applyAlignment="1">
      <alignment vertical="center" wrapText="1"/>
    </xf>
    <xf numFmtId="164" fontId="0" fillId="0" borderId="14" xfId="1" applyFont="1" applyFill="1" applyBorder="1" applyAlignment="1">
      <alignment vertical="center"/>
    </xf>
    <xf numFmtId="166" fontId="1" fillId="0" borderId="0" xfId="0" applyNumberFormat="1" applyFont="1" applyAlignment="1">
      <alignment vertical="center"/>
    </xf>
    <xf numFmtId="0" fontId="7" fillId="2" borderId="11" xfId="0" applyFont="1" applyFill="1" applyBorder="1" applyAlignment="1">
      <alignment vertical="top" wrapText="1"/>
    </xf>
    <xf numFmtId="164" fontId="0" fillId="0" borderId="11" xfId="1" applyFont="1" applyFill="1" applyBorder="1" applyAlignment="1">
      <alignment vertical="center"/>
    </xf>
    <xf numFmtId="0" fontId="1" fillId="0" borderId="24" xfId="3" applyFont="1" applyFill="1" applyBorder="1" applyAlignment="1">
      <alignment horizontal="left" vertical="center" wrapText="1"/>
    </xf>
    <xf numFmtId="0" fontId="1" fillId="0" borderId="14" xfId="0" applyFont="1" applyFill="1" applyBorder="1" applyAlignment="1">
      <alignment horizontal="center" vertical="center"/>
    </xf>
    <xf numFmtId="164" fontId="1" fillId="0" borderId="14" xfId="1" applyFont="1" applyFill="1" applyBorder="1" applyAlignment="1">
      <alignment horizontal="right" vertical="center"/>
    </xf>
    <xf numFmtId="164" fontId="0" fillId="2" borderId="17" xfId="0" applyNumberFormat="1"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17" xfId="0" applyFont="1" applyFill="1" applyBorder="1" applyAlignment="1">
      <alignment horizontal="center" vertical="top" wrapText="1"/>
    </xf>
    <xf numFmtId="0" fontId="0" fillId="2" borderId="18" xfId="0" applyFont="1" applyFill="1" applyBorder="1" applyAlignment="1">
      <alignment horizontal="center" vertical="top" wrapText="1"/>
    </xf>
    <xf numFmtId="0" fontId="0" fillId="2" borderId="11" xfId="0" applyFont="1" applyFill="1" applyBorder="1" applyAlignment="1">
      <alignment horizontal="center" vertical="top" wrapText="1"/>
    </xf>
    <xf numFmtId="0" fontId="7" fillId="2" borderId="14" xfId="0" applyFont="1" applyFill="1" applyBorder="1" applyAlignment="1">
      <alignment horizontal="center" vertical="top" wrapText="1"/>
    </xf>
    <xf numFmtId="164" fontId="0" fillId="2" borderId="14" xfId="0" applyNumberFormat="1" applyFont="1" applyFill="1" applyBorder="1" applyAlignment="1">
      <alignment vertical="center" wrapText="1"/>
    </xf>
    <xf numFmtId="0" fontId="0" fillId="2" borderId="14" xfId="0" applyFont="1" applyFill="1" applyBorder="1" applyAlignment="1">
      <alignment vertical="center" wrapText="1"/>
    </xf>
    <xf numFmtId="164" fontId="7" fillId="2" borderId="14" xfId="0" applyNumberFormat="1" applyFont="1" applyFill="1" applyBorder="1" applyAlignment="1">
      <alignment vertical="center" wrapText="1"/>
    </xf>
    <xf numFmtId="0" fontId="7" fillId="2" borderId="17" xfId="0" applyFont="1" applyFill="1" applyBorder="1" applyAlignment="1">
      <alignment vertical="center" wrapText="1"/>
    </xf>
    <xf numFmtId="164" fontId="0" fillId="0" borderId="14" xfId="1" applyFont="1" applyFill="1" applyBorder="1" applyAlignment="1">
      <alignment vertical="center"/>
    </xf>
    <xf numFmtId="0" fontId="0" fillId="2" borderId="14" xfId="0" applyFont="1" applyFill="1" applyBorder="1" applyAlignment="1">
      <alignment horizontal="center" vertical="top" wrapText="1"/>
    </xf>
    <xf numFmtId="0" fontId="0" fillId="2" borderId="14" xfId="0" applyFont="1" applyFill="1" applyBorder="1" applyAlignment="1">
      <alignment horizontal="center" vertical="center" wrapText="1"/>
    </xf>
    <xf numFmtId="166" fontId="0" fillId="0" borderId="14" xfId="0" applyNumberFormat="1" applyFont="1" applyFill="1" applyBorder="1" applyAlignment="1">
      <alignment vertical="center"/>
    </xf>
    <xf numFmtId="164" fontId="0" fillId="2" borderId="14" xfId="0" applyNumberFormat="1" applyFont="1" applyFill="1" applyBorder="1" applyAlignment="1">
      <alignment vertical="center"/>
    </xf>
    <xf numFmtId="0" fontId="0" fillId="0" borderId="14" xfId="0" applyFont="1" applyFill="1" applyBorder="1" applyAlignment="1">
      <alignment horizontal="center" vertical="center" wrapText="1"/>
    </xf>
    <xf numFmtId="0" fontId="16" fillId="4" borderId="14" xfId="0" applyFont="1" applyFill="1" applyBorder="1" applyAlignment="1">
      <alignment horizontal="center" vertical="top"/>
    </xf>
    <xf numFmtId="0" fontId="16" fillId="4" borderId="14" xfId="0" applyFont="1" applyFill="1" applyBorder="1" applyAlignment="1"/>
    <xf numFmtId="0" fontId="16" fillId="4" borderId="4" xfId="0" applyFont="1" applyFill="1" applyBorder="1" applyAlignment="1">
      <alignment horizontal="center" vertical="top"/>
    </xf>
    <xf numFmtId="0" fontId="17" fillId="4" borderId="5" xfId="0" applyFont="1" applyFill="1" applyBorder="1" applyAlignment="1">
      <alignment horizontal="center" vertical="top"/>
    </xf>
    <xf numFmtId="0" fontId="17" fillId="4" borderId="6" xfId="0" applyFont="1" applyFill="1" applyBorder="1" applyAlignment="1">
      <alignment horizontal="center" vertical="top"/>
    </xf>
    <xf numFmtId="0" fontId="12" fillId="5" borderId="3"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2" fillId="5" borderId="8" xfId="0" applyFont="1" applyFill="1" applyBorder="1" applyAlignment="1">
      <alignment horizontal="center" vertical="center"/>
    </xf>
    <xf numFmtId="0" fontId="12" fillId="5" borderId="9"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22" xfId="0" applyFont="1" applyFill="1" applyBorder="1" applyAlignment="1">
      <alignment horizontal="center" vertical="center"/>
    </xf>
    <xf numFmtId="0" fontId="12" fillId="5" borderId="15" xfId="0" applyFont="1" applyFill="1" applyBorder="1" applyAlignment="1">
      <alignment horizontal="center" vertical="center"/>
    </xf>
    <xf numFmtId="0" fontId="12" fillId="5" borderId="23" xfId="0" applyFont="1" applyFill="1" applyBorder="1" applyAlignment="1">
      <alignment horizontal="center" vertical="center"/>
    </xf>
    <xf numFmtId="166" fontId="2" fillId="0" borderId="14" xfId="1" applyNumberFormat="1" applyFont="1" applyBorder="1" applyAlignment="1">
      <alignment horizontal="center" vertical="center"/>
    </xf>
    <xf numFmtId="0" fontId="3" fillId="0" borderId="14" xfId="0" applyFont="1" applyBorder="1" applyAlignment="1">
      <alignment horizontal="center" vertical="center" wrapText="1"/>
    </xf>
    <xf numFmtId="0" fontId="18" fillId="0" borderId="16" xfId="0" applyFont="1" applyBorder="1" applyAlignment="1">
      <alignment horizontal="left"/>
    </xf>
    <xf numFmtId="0" fontId="18" fillId="0" borderId="13" xfId="0" applyFont="1" applyBorder="1" applyAlignment="1">
      <alignment horizontal="left"/>
    </xf>
    <xf numFmtId="0" fontId="15" fillId="5" borderId="17"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14"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4" fillId="4" borderId="14" xfId="0" applyFont="1" applyFill="1" applyBorder="1" applyAlignment="1">
      <alignment horizontal="center" vertical="top"/>
    </xf>
    <xf numFmtId="0" fontId="5" fillId="4" borderId="14" xfId="0" applyFont="1" applyFill="1" applyBorder="1" applyAlignment="1">
      <alignment horizontal="center" vertical="top"/>
    </xf>
    <xf numFmtId="0" fontId="12" fillId="4" borderId="14" xfId="0" applyFont="1" applyFill="1" applyBorder="1" applyAlignment="1">
      <alignment horizontal="center" vertical="top"/>
    </xf>
    <xf numFmtId="0" fontId="12" fillId="5" borderId="14" xfId="0" applyFont="1" applyFill="1" applyBorder="1" applyAlignment="1">
      <alignment horizontal="center" vertical="center" wrapText="1"/>
    </xf>
    <xf numFmtId="0" fontId="15" fillId="0" borderId="0" xfId="0" applyFont="1" applyAlignment="1">
      <alignment horizontal="left" vertical="center"/>
    </xf>
    <xf numFmtId="0" fontId="15" fillId="0" borderId="0" xfId="0" applyFont="1" applyAlignment="1">
      <alignment horizontal="left" vertical="center" wrapText="1"/>
    </xf>
    <xf numFmtId="0" fontId="18" fillId="0" borderId="0" xfId="0" applyFont="1" applyAlignment="1">
      <alignment horizontal="left"/>
    </xf>
    <xf numFmtId="0" fontId="15" fillId="5" borderId="1" xfId="0" applyFont="1" applyFill="1" applyBorder="1" applyAlignment="1">
      <alignment horizontal="center" vertical="center"/>
    </xf>
    <xf numFmtId="0" fontId="15" fillId="5" borderId="20" xfId="0" applyFont="1" applyFill="1" applyBorder="1" applyAlignment="1">
      <alignment horizontal="center" vertical="center"/>
    </xf>
    <xf numFmtId="0" fontId="15" fillId="5" borderId="2" xfId="0" applyFont="1" applyFill="1" applyBorder="1" applyAlignment="1">
      <alignment horizontal="center" vertical="center"/>
    </xf>
    <xf numFmtId="0" fontId="13" fillId="5" borderId="18" xfId="0" applyFont="1" applyFill="1" applyBorder="1" applyAlignment="1">
      <alignment horizontal="center" vertical="center"/>
    </xf>
    <xf numFmtId="0" fontId="15" fillId="5" borderId="3" xfId="0" applyFont="1" applyFill="1" applyBorder="1" applyAlignment="1">
      <alignment horizontal="center" vertical="center"/>
    </xf>
    <xf numFmtId="0" fontId="13" fillId="5" borderId="19" xfId="0" applyFont="1" applyFill="1" applyBorder="1" applyAlignment="1">
      <alignment horizontal="center" vertical="center"/>
    </xf>
  </cellXfs>
  <cellStyles count="4">
    <cellStyle name="Millares" xfId="1" builtinId="3"/>
    <cellStyle name="Normal" xfId="0" builtinId="0"/>
    <cellStyle name="Normal 11" xfId="3"/>
    <cellStyle name="Normal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647700</xdr:colOff>
      <xdr:row>55</xdr:row>
      <xdr:rowOff>0</xdr:rowOff>
    </xdr:from>
    <xdr:ext cx="184731" cy="264560"/>
    <xdr:sp macro="" textlink="">
      <xdr:nvSpPr>
        <xdr:cNvPr id="2" name="1 CuadroTexto" hidden="1">
          <a:extLst>
            <a:ext uri="{FF2B5EF4-FFF2-40B4-BE49-F238E27FC236}">
              <a16:creationId xmlns:a16="http://schemas.microsoft.com/office/drawing/2014/main" xmlns="" id="{00000000-0008-0000-0000-000002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3" name="3 CuadroTexto" hidden="1">
          <a:extLst>
            <a:ext uri="{FF2B5EF4-FFF2-40B4-BE49-F238E27FC236}">
              <a16:creationId xmlns:a16="http://schemas.microsoft.com/office/drawing/2014/main" xmlns="" id="{00000000-0008-0000-0000-000003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4" name="5 CuadroTexto" hidden="1">
          <a:extLst>
            <a:ext uri="{FF2B5EF4-FFF2-40B4-BE49-F238E27FC236}">
              <a16:creationId xmlns:a16="http://schemas.microsoft.com/office/drawing/2014/main" xmlns="" id="{00000000-0008-0000-0000-000004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5" name="5 CuadroTexto" hidden="1">
          <a:extLst>
            <a:ext uri="{FF2B5EF4-FFF2-40B4-BE49-F238E27FC236}">
              <a16:creationId xmlns:a16="http://schemas.microsoft.com/office/drawing/2014/main" xmlns="" id="{00000000-0008-0000-0000-000005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6" name="5 CuadroTexto" hidden="1">
          <a:extLst>
            <a:ext uri="{FF2B5EF4-FFF2-40B4-BE49-F238E27FC236}">
              <a16:creationId xmlns:a16="http://schemas.microsoft.com/office/drawing/2014/main" xmlns="" id="{00000000-0008-0000-0000-000006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7" name="5 CuadroTexto" hidden="1">
          <a:extLst>
            <a:ext uri="{FF2B5EF4-FFF2-40B4-BE49-F238E27FC236}">
              <a16:creationId xmlns:a16="http://schemas.microsoft.com/office/drawing/2014/main" xmlns="" id="{00000000-0008-0000-0000-000007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8" name="5 CuadroTexto" hidden="1">
          <a:extLst>
            <a:ext uri="{FF2B5EF4-FFF2-40B4-BE49-F238E27FC236}">
              <a16:creationId xmlns:a16="http://schemas.microsoft.com/office/drawing/2014/main" xmlns="" id="{00000000-0008-0000-0000-000008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9" name="5 CuadroTexto" hidden="1">
          <a:extLst>
            <a:ext uri="{FF2B5EF4-FFF2-40B4-BE49-F238E27FC236}">
              <a16:creationId xmlns:a16="http://schemas.microsoft.com/office/drawing/2014/main" xmlns="" id="{00000000-0008-0000-0000-000009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10" name="5 CuadroTexto" hidden="1">
          <a:extLst>
            <a:ext uri="{FF2B5EF4-FFF2-40B4-BE49-F238E27FC236}">
              <a16:creationId xmlns:a16="http://schemas.microsoft.com/office/drawing/2014/main" xmlns="" id="{00000000-0008-0000-0000-00000A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11" name="5 CuadroTexto" hidden="1">
          <a:extLst>
            <a:ext uri="{FF2B5EF4-FFF2-40B4-BE49-F238E27FC236}">
              <a16:creationId xmlns:a16="http://schemas.microsoft.com/office/drawing/2014/main" xmlns="" id="{00000000-0008-0000-0000-00000B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12" name="5 CuadroTexto" hidden="1">
          <a:extLst>
            <a:ext uri="{FF2B5EF4-FFF2-40B4-BE49-F238E27FC236}">
              <a16:creationId xmlns:a16="http://schemas.microsoft.com/office/drawing/2014/main" xmlns="" id="{00000000-0008-0000-0000-00000C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13" name="5 CuadroTexto" hidden="1">
          <a:extLst>
            <a:ext uri="{FF2B5EF4-FFF2-40B4-BE49-F238E27FC236}">
              <a16:creationId xmlns:a16="http://schemas.microsoft.com/office/drawing/2014/main" xmlns="" id="{00000000-0008-0000-0000-00000D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14" name="5 CuadroTexto" hidden="1">
          <a:extLst>
            <a:ext uri="{FF2B5EF4-FFF2-40B4-BE49-F238E27FC236}">
              <a16:creationId xmlns:a16="http://schemas.microsoft.com/office/drawing/2014/main" xmlns="" id="{00000000-0008-0000-0000-00000E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15" name="5 CuadroTexto" hidden="1">
          <a:extLst>
            <a:ext uri="{FF2B5EF4-FFF2-40B4-BE49-F238E27FC236}">
              <a16:creationId xmlns:a16="http://schemas.microsoft.com/office/drawing/2014/main" xmlns="" id="{00000000-0008-0000-0000-00000F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16" name="5 CuadroTexto" hidden="1">
          <a:extLst>
            <a:ext uri="{FF2B5EF4-FFF2-40B4-BE49-F238E27FC236}">
              <a16:creationId xmlns:a16="http://schemas.microsoft.com/office/drawing/2014/main" xmlns="" id="{00000000-0008-0000-0000-000010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17" name="5 CuadroTexto" hidden="1">
          <a:extLst>
            <a:ext uri="{FF2B5EF4-FFF2-40B4-BE49-F238E27FC236}">
              <a16:creationId xmlns:a16="http://schemas.microsoft.com/office/drawing/2014/main" xmlns="" id="{00000000-0008-0000-0000-000011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18" name="5 CuadroTexto" hidden="1">
          <a:extLst>
            <a:ext uri="{FF2B5EF4-FFF2-40B4-BE49-F238E27FC236}">
              <a16:creationId xmlns:a16="http://schemas.microsoft.com/office/drawing/2014/main" xmlns="" id="{00000000-0008-0000-0000-000012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19" name="5 CuadroTexto" hidden="1">
          <a:extLst>
            <a:ext uri="{FF2B5EF4-FFF2-40B4-BE49-F238E27FC236}">
              <a16:creationId xmlns:a16="http://schemas.microsoft.com/office/drawing/2014/main" xmlns="" id="{00000000-0008-0000-0000-000013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20" name="5 CuadroTexto" hidden="1">
          <a:extLst>
            <a:ext uri="{FF2B5EF4-FFF2-40B4-BE49-F238E27FC236}">
              <a16:creationId xmlns:a16="http://schemas.microsoft.com/office/drawing/2014/main" xmlns="" id="{00000000-0008-0000-0000-000014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21" name="5 CuadroTexto" hidden="1">
          <a:extLst>
            <a:ext uri="{FF2B5EF4-FFF2-40B4-BE49-F238E27FC236}">
              <a16:creationId xmlns:a16="http://schemas.microsoft.com/office/drawing/2014/main" xmlns="" id="{00000000-0008-0000-0000-000015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22" name="5 CuadroTexto" hidden="1">
          <a:extLst>
            <a:ext uri="{FF2B5EF4-FFF2-40B4-BE49-F238E27FC236}">
              <a16:creationId xmlns:a16="http://schemas.microsoft.com/office/drawing/2014/main" xmlns="" id="{00000000-0008-0000-0000-000016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23" name="5 CuadroTexto" hidden="1">
          <a:extLst>
            <a:ext uri="{FF2B5EF4-FFF2-40B4-BE49-F238E27FC236}">
              <a16:creationId xmlns:a16="http://schemas.microsoft.com/office/drawing/2014/main" xmlns="" id="{00000000-0008-0000-0000-000017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24" name="5 CuadroTexto" hidden="1">
          <a:extLst>
            <a:ext uri="{FF2B5EF4-FFF2-40B4-BE49-F238E27FC236}">
              <a16:creationId xmlns:a16="http://schemas.microsoft.com/office/drawing/2014/main" xmlns="" id="{00000000-0008-0000-0000-000018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25" name="5 CuadroTexto" hidden="1">
          <a:extLst>
            <a:ext uri="{FF2B5EF4-FFF2-40B4-BE49-F238E27FC236}">
              <a16:creationId xmlns:a16="http://schemas.microsoft.com/office/drawing/2014/main" xmlns="" id="{00000000-0008-0000-0000-000019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26" name="5 CuadroTexto" hidden="1">
          <a:extLst>
            <a:ext uri="{FF2B5EF4-FFF2-40B4-BE49-F238E27FC236}">
              <a16:creationId xmlns:a16="http://schemas.microsoft.com/office/drawing/2014/main" xmlns="" id="{00000000-0008-0000-0000-00001A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27" name="5 CuadroTexto" hidden="1">
          <a:extLst>
            <a:ext uri="{FF2B5EF4-FFF2-40B4-BE49-F238E27FC236}">
              <a16:creationId xmlns:a16="http://schemas.microsoft.com/office/drawing/2014/main" xmlns="" id="{00000000-0008-0000-0000-00001B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28" name="5 CuadroTexto" hidden="1">
          <a:extLst>
            <a:ext uri="{FF2B5EF4-FFF2-40B4-BE49-F238E27FC236}">
              <a16:creationId xmlns:a16="http://schemas.microsoft.com/office/drawing/2014/main" xmlns="" id="{00000000-0008-0000-0000-00001C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29" name="5 CuadroTexto" hidden="1">
          <a:extLst>
            <a:ext uri="{FF2B5EF4-FFF2-40B4-BE49-F238E27FC236}">
              <a16:creationId xmlns:a16="http://schemas.microsoft.com/office/drawing/2014/main" xmlns="" id="{00000000-0008-0000-0000-00001D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30" name="5 CuadroTexto" hidden="1">
          <a:extLst>
            <a:ext uri="{FF2B5EF4-FFF2-40B4-BE49-F238E27FC236}">
              <a16:creationId xmlns:a16="http://schemas.microsoft.com/office/drawing/2014/main" xmlns="" id="{00000000-0008-0000-0000-00001E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31" name="5 CuadroTexto" hidden="1">
          <a:extLst>
            <a:ext uri="{FF2B5EF4-FFF2-40B4-BE49-F238E27FC236}">
              <a16:creationId xmlns:a16="http://schemas.microsoft.com/office/drawing/2014/main" xmlns="" id="{00000000-0008-0000-0000-00001F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32" name="5 CuadroTexto" hidden="1">
          <a:extLst>
            <a:ext uri="{FF2B5EF4-FFF2-40B4-BE49-F238E27FC236}">
              <a16:creationId xmlns:a16="http://schemas.microsoft.com/office/drawing/2014/main" xmlns="" id="{00000000-0008-0000-0000-000020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33" name="5 CuadroTexto" hidden="1">
          <a:extLst>
            <a:ext uri="{FF2B5EF4-FFF2-40B4-BE49-F238E27FC236}">
              <a16:creationId xmlns:a16="http://schemas.microsoft.com/office/drawing/2014/main" xmlns="" id="{00000000-0008-0000-0000-000021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34" name="5 CuadroTexto" hidden="1">
          <a:extLst>
            <a:ext uri="{FF2B5EF4-FFF2-40B4-BE49-F238E27FC236}">
              <a16:creationId xmlns:a16="http://schemas.microsoft.com/office/drawing/2014/main" xmlns="" id="{00000000-0008-0000-0000-000022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35" name="5 CuadroTexto" hidden="1">
          <a:extLst>
            <a:ext uri="{FF2B5EF4-FFF2-40B4-BE49-F238E27FC236}">
              <a16:creationId xmlns:a16="http://schemas.microsoft.com/office/drawing/2014/main" xmlns="" id="{00000000-0008-0000-0000-000023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36" name="2 CuadroTexto" hidden="1">
          <a:extLst>
            <a:ext uri="{FF2B5EF4-FFF2-40B4-BE49-F238E27FC236}">
              <a16:creationId xmlns:a16="http://schemas.microsoft.com/office/drawing/2014/main" xmlns="" id="{00000000-0008-0000-0000-000024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37" name="5 CuadroTexto" hidden="1">
          <a:extLst>
            <a:ext uri="{FF2B5EF4-FFF2-40B4-BE49-F238E27FC236}">
              <a16:creationId xmlns:a16="http://schemas.microsoft.com/office/drawing/2014/main" xmlns="" id="{00000000-0008-0000-0000-000025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38" name="5 CuadroTexto" hidden="1">
          <a:extLst>
            <a:ext uri="{FF2B5EF4-FFF2-40B4-BE49-F238E27FC236}">
              <a16:creationId xmlns:a16="http://schemas.microsoft.com/office/drawing/2014/main" xmlns="" id="{00000000-0008-0000-0000-000026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39" name="5 CuadroTexto" hidden="1">
          <a:extLst>
            <a:ext uri="{FF2B5EF4-FFF2-40B4-BE49-F238E27FC236}">
              <a16:creationId xmlns:a16="http://schemas.microsoft.com/office/drawing/2014/main" xmlns="" id="{00000000-0008-0000-0000-000027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40" name="5 CuadroTexto" hidden="1">
          <a:extLst>
            <a:ext uri="{FF2B5EF4-FFF2-40B4-BE49-F238E27FC236}">
              <a16:creationId xmlns:a16="http://schemas.microsoft.com/office/drawing/2014/main" xmlns="" id="{00000000-0008-0000-0000-000028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41" name="5 CuadroTexto" hidden="1">
          <a:extLst>
            <a:ext uri="{FF2B5EF4-FFF2-40B4-BE49-F238E27FC236}">
              <a16:creationId xmlns:a16="http://schemas.microsoft.com/office/drawing/2014/main" xmlns="" id="{00000000-0008-0000-0000-000029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42" name="5 CuadroTexto" hidden="1">
          <a:extLst>
            <a:ext uri="{FF2B5EF4-FFF2-40B4-BE49-F238E27FC236}">
              <a16:creationId xmlns:a16="http://schemas.microsoft.com/office/drawing/2014/main" xmlns="" id="{00000000-0008-0000-0000-00002A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43" name="5 CuadroTexto" hidden="1">
          <a:extLst>
            <a:ext uri="{FF2B5EF4-FFF2-40B4-BE49-F238E27FC236}">
              <a16:creationId xmlns:a16="http://schemas.microsoft.com/office/drawing/2014/main" xmlns="" id="{00000000-0008-0000-0000-00002B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44" name="5 CuadroTexto" hidden="1">
          <a:extLst>
            <a:ext uri="{FF2B5EF4-FFF2-40B4-BE49-F238E27FC236}">
              <a16:creationId xmlns:a16="http://schemas.microsoft.com/office/drawing/2014/main" xmlns="" id="{00000000-0008-0000-0000-00002C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45" name="5 CuadroTexto" hidden="1">
          <a:extLst>
            <a:ext uri="{FF2B5EF4-FFF2-40B4-BE49-F238E27FC236}">
              <a16:creationId xmlns:a16="http://schemas.microsoft.com/office/drawing/2014/main" xmlns="" id="{00000000-0008-0000-0000-00002D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46" name="5 CuadroTexto" hidden="1">
          <a:extLst>
            <a:ext uri="{FF2B5EF4-FFF2-40B4-BE49-F238E27FC236}">
              <a16:creationId xmlns:a16="http://schemas.microsoft.com/office/drawing/2014/main" xmlns="" id="{00000000-0008-0000-0000-00002E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47" name="5 CuadroTexto" hidden="1">
          <a:extLst>
            <a:ext uri="{FF2B5EF4-FFF2-40B4-BE49-F238E27FC236}">
              <a16:creationId xmlns:a16="http://schemas.microsoft.com/office/drawing/2014/main" xmlns="" id="{00000000-0008-0000-0000-00002F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48" name="5 CuadroTexto" hidden="1">
          <a:extLst>
            <a:ext uri="{FF2B5EF4-FFF2-40B4-BE49-F238E27FC236}">
              <a16:creationId xmlns:a16="http://schemas.microsoft.com/office/drawing/2014/main" xmlns="" id="{00000000-0008-0000-0000-000030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49" name="5 CuadroTexto" hidden="1">
          <a:extLst>
            <a:ext uri="{FF2B5EF4-FFF2-40B4-BE49-F238E27FC236}">
              <a16:creationId xmlns:a16="http://schemas.microsoft.com/office/drawing/2014/main" xmlns="" id="{00000000-0008-0000-0000-000031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50" name="5 CuadroTexto" hidden="1">
          <a:extLst>
            <a:ext uri="{FF2B5EF4-FFF2-40B4-BE49-F238E27FC236}">
              <a16:creationId xmlns:a16="http://schemas.microsoft.com/office/drawing/2014/main" xmlns="" id="{00000000-0008-0000-0000-000032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51" name="5 CuadroTexto" hidden="1">
          <a:extLst>
            <a:ext uri="{FF2B5EF4-FFF2-40B4-BE49-F238E27FC236}">
              <a16:creationId xmlns:a16="http://schemas.microsoft.com/office/drawing/2014/main" xmlns="" id="{00000000-0008-0000-0000-000033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52" name="5 CuadroTexto" hidden="1">
          <a:extLst>
            <a:ext uri="{FF2B5EF4-FFF2-40B4-BE49-F238E27FC236}">
              <a16:creationId xmlns:a16="http://schemas.microsoft.com/office/drawing/2014/main" xmlns="" id="{00000000-0008-0000-0000-000034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53" name="5 CuadroTexto" hidden="1">
          <a:extLst>
            <a:ext uri="{FF2B5EF4-FFF2-40B4-BE49-F238E27FC236}">
              <a16:creationId xmlns:a16="http://schemas.microsoft.com/office/drawing/2014/main" xmlns="" id="{00000000-0008-0000-0000-000035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54" name="5 CuadroTexto" hidden="1">
          <a:extLst>
            <a:ext uri="{FF2B5EF4-FFF2-40B4-BE49-F238E27FC236}">
              <a16:creationId xmlns:a16="http://schemas.microsoft.com/office/drawing/2014/main" xmlns="" id="{00000000-0008-0000-0000-000036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55" name="103 CuadroTexto" hidden="1">
          <a:extLst>
            <a:ext uri="{FF2B5EF4-FFF2-40B4-BE49-F238E27FC236}">
              <a16:creationId xmlns:a16="http://schemas.microsoft.com/office/drawing/2014/main" xmlns="" id="{00000000-0008-0000-0000-000037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56" name="2 CuadroTexto" hidden="1">
          <a:extLst>
            <a:ext uri="{FF2B5EF4-FFF2-40B4-BE49-F238E27FC236}">
              <a16:creationId xmlns:a16="http://schemas.microsoft.com/office/drawing/2014/main" xmlns="" id="{00000000-0008-0000-0000-000038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57" name="106 CuadroTexto" hidden="1">
          <a:extLst>
            <a:ext uri="{FF2B5EF4-FFF2-40B4-BE49-F238E27FC236}">
              <a16:creationId xmlns:a16="http://schemas.microsoft.com/office/drawing/2014/main" xmlns="" id="{00000000-0008-0000-0000-000039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58" name="2 CuadroTexto" hidden="1">
          <a:extLst>
            <a:ext uri="{FF2B5EF4-FFF2-40B4-BE49-F238E27FC236}">
              <a16:creationId xmlns:a16="http://schemas.microsoft.com/office/drawing/2014/main" xmlns="" id="{00000000-0008-0000-0000-00003A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59" name="5 CuadroTexto" hidden="1">
          <a:extLst>
            <a:ext uri="{FF2B5EF4-FFF2-40B4-BE49-F238E27FC236}">
              <a16:creationId xmlns:a16="http://schemas.microsoft.com/office/drawing/2014/main" xmlns="" id="{00000000-0008-0000-0000-00003B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60" name="5 CuadroTexto" hidden="1">
          <a:extLst>
            <a:ext uri="{FF2B5EF4-FFF2-40B4-BE49-F238E27FC236}">
              <a16:creationId xmlns:a16="http://schemas.microsoft.com/office/drawing/2014/main" xmlns="" id="{00000000-0008-0000-0000-00003C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61" name="5 CuadroTexto" hidden="1">
          <a:extLst>
            <a:ext uri="{FF2B5EF4-FFF2-40B4-BE49-F238E27FC236}">
              <a16:creationId xmlns:a16="http://schemas.microsoft.com/office/drawing/2014/main" xmlns="" id="{00000000-0008-0000-0000-00003D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62" name="5 CuadroTexto" hidden="1">
          <a:extLst>
            <a:ext uri="{FF2B5EF4-FFF2-40B4-BE49-F238E27FC236}">
              <a16:creationId xmlns:a16="http://schemas.microsoft.com/office/drawing/2014/main" xmlns="" id="{00000000-0008-0000-0000-00003E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63" name="5 CuadroTexto" hidden="1">
          <a:extLst>
            <a:ext uri="{FF2B5EF4-FFF2-40B4-BE49-F238E27FC236}">
              <a16:creationId xmlns:a16="http://schemas.microsoft.com/office/drawing/2014/main" xmlns="" id="{00000000-0008-0000-0000-00003F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64" name="5 CuadroTexto" hidden="1">
          <a:extLst>
            <a:ext uri="{FF2B5EF4-FFF2-40B4-BE49-F238E27FC236}">
              <a16:creationId xmlns:a16="http://schemas.microsoft.com/office/drawing/2014/main" xmlns="" id="{00000000-0008-0000-0000-000040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65" name="5 CuadroTexto" hidden="1">
          <a:extLst>
            <a:ext uri="{FF2B5EF4-FFF2-40B4-BE49-F238E27FC236}">
              <a16:creationId xmlns:a16="http://schemas.microsoft.com/office/drawing/2014/main" xmlns="" id="{00000000-0008-0000-0000-000041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66" name="5 CuadroTexto" hidden="1">
          <a:extLst>
            <a:ext uri="{FF2B5EF4-FFF2-40B4-BE49-F238E27FC236}">
              <a16:creationId xmlns:a16="http://schemas.microsoft.com/office/drawing/2014/main" xmlns="" id="{00000000-0008-0000-0000-000042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67" name="5 CuadroTexto" hidden="1">
          <a:extLst>
            <a:ext uri="{FF2B5EF4-FFF2-40B4-BE49-F238E27FC236}">
              <a16:creationId xmlns:a16="http://schemas.microsoft.com/office/drawing/2014/main" xmlns="" id="{00000000-0008-0000-0000-000043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68" name="5 CuadroTexto" hidden="1">
          <a:extLst>
            <a:ext uri="{FF2B5EF4-FFF2-40B4-BE49-F238E27FC236}">
              <a16:creationId xmlns:a16="http://schemas.microsoft.com/office/drawing/2014/main" xmlns="" id="{00000000-0008-0000-0000-000044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69" name="5 CuadroTexto" hidden="1">
          <a:extLst>
            <a:ext uri="{FF2B5EF4-FFF2-40B4-BE49-F238E27FC236}">
              <a16:creationId xmlns:a16="http://schemas.microsoft.com/office/drawing/2014/main" xmlns="" id="{00000000-0008-0000-0000-000045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70" name="5 CuadroTexto" hidden="1">
          <a:extLst>
            <a:ext uri="{FF2B5EF4-FFF2-40B4-BE49-F238E27FC236}">
              <a16:creationId xmlns:a16="http://schemas.microsoft.com/office/drawing/2014/main" xmlns="" id="{00000000-0008-0000-0000-000046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71" name="5 CuadroTexto" hidden="1">
          <a:extLst>
            <a:ext uri="{FF2B5EF4-FFF2-40B4-BE49-F238E27FC236}">
              <a16:creationId xmlns:a16="http://schemas.microsoft.com/office/drawing/2014/main" xmlns="" id="{00000000-0008-0000-0000-000047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72" name="5 CuadroTexto" hidden="1">
          <a:extLst>
            <a:ext uri="{FF2B5EF4-FFF2-40B4-BE49-F238E27FC236}">
              <a16:creationId xmlns:a16="http://schemas.microsoft.com/office/drawing/2014/main" xmlns="" id="{00000000-0008-0000-0000-000048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73" name="5 CuadroTexto" hidden="1">
          <a:extLst>
            <a:ext uri="{FF2B5EF4-FFF2-40B4-BE49-F238E27FC236}">
              <a16:creationId xmlns:a16="http://schemas.microsoft.com/office/drawing/2014/main" xmlns="" id="{00000000-0008-0000-0000-000049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55</xdr:row>
      <xdr:rowOff>0</xdr:rowOff>
    </xdr:from>
    <xdr:ext cx="184731" cy="264560"/>
    <xdr:sp macro="" textlink="">
      <xdr:nvSpPr>
        <xdr:cNvPr id="74" name="5 CuadroTexto" hidden="1">
          <a:extLst>
            <a:ext uri="{FF2B5EF4-FFF2-40B4-BE49-F238E27FC236}">
              <a16:creationId xmlns:a16="http://schemas.microsoft.com/office/drawing/2014/main" xmlns="" id="{00000000-0008-0000-0000-00004A000000}"/>
            </a:ext>
          </a:extLst>
        </xdr:cNvPr>
        <xdr:cNvSpPr txBox="1"/>
      </xdr:nvSpPr>
      <xdr:spPr>
        <a:xfrm>
          <a:off x="647700" y="455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xdr:from>
      <xdr:col>6</xdr:col>
      <xdr:colOff>415925</xdr:colOff>
      <xdr:row>1</xdr:row>
      <xdr:rowOff>161925</xdr:rowOff>
    </xdr:from>
    <xdr:to>
      <xdr:col>9</xdr:col>
      <xdr:colOff>555625</xdr:colOff>
      <xdr:row>5</xdr:row>
      <xdr:rowOff>215900</xdr:rowOff>
    </xdr:to>
    <xdr:pic>
      <xdr:nvPicPr>
        <xdr:cNvPr id="76" name="Imagen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115925" y="431800"/>
          <a:ext cx="2489200"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2"/>
  <sheetViews>
    <sheetView tabSelected="1" topLeftCell="A41" zoomScale="60" zoomScaleNormal="60" workbookViewId="0">
      <selection activeCell="F2" sqref="F2:F3"/>
    </sheetView>
  </sheetViews>
  <sheetFormatPr baseColWidth="10" defaultColWidth="11.42578125" defaultRowHeight="15" x14ac:dyDescent="0.25"/>
  <cols>
    <col min="1" max="1" width="55.5703125" style="18" customWidth="1"/>
    <col min="2" max="2" width="36.85546875" style="13" customWidth="1"/>
    <col min="3" max="3" width="34.28515625" style="14" customWidth="1"/>
    <col min="4" max="4" width="26.85546875" style="15" customWidth="1"/>
    <col min="5" max="5" width="17.5703125" style="3" customWidth="1"/>
    <col min="6" max="6" width="19.28515625" style="3" customWidth="1"/>
    <col min="7" max="7" width="12.42578125" style="3" customWidth="1"/>
    <col min="8" max="8" width="11.28515625" style="3" customWidth="1"/>
    <col min="9" max="9" width="11.7109375" style="3" customWidth="1"/>
    <col min="10" max="10" width="10.28515625" style="3" customWidth="1"/>
    <col min="11" max="11" width="16.140625" style="3" customWidth="1"/>
    <col min="12" max="12" width="6.5703125" style="16" customWidth="1"/>
    <col min="13" max="13" width="3.7109375" style="3" customWidth="1"/>
    <col min="14" max="14" width="4.7109375" style="3" customWidth="1"/>
    <col min="15" max="15" width="3.5703125" style="3" customWidth="1"/>
    <col min="16" max="17" width="4" style="3" customWidth="1"/>
    <col min="18" max="16384" width="11.42578125" style="3"/>
  </cols>
  <sheetData>
    <row r="1" spans="1:17" ht="21" x14ac:dyDescent="0.35">
      <c r="A1" s="49" t="s">
        <v>0</v>
      </c>
      <c r="B1" s="51" t="s">
        <v>1</v>
      </c>
      <c r="C1" s="51"/>
      <c r="D1" s="52"/>
      <c r="E1" s="1"/>
      <c r="F1" s="1"/>
      <c r="G1" s="1"/>
      <c r="H1" s="1"/>
      <c r="I1" s="1"/>
      <c r="J1" s="1"/>
      <c r="K1" s="1"/>
      <c r="L1" s="2"/>
      <c r="M1" s="1"/>
      <c r="N1" s="1"/>
      <c r="O1" s="1"/>
      <c r="P1" s="1"/>
      <c r="Q1" s="1"/>
    </row>
    <row r="2" spans="1:17" ht="21" x14ac:dyDescent="0.35">
      <c r="A2" s="49" t="s">
        <v>2</v>
      </c>
      <c r="B2" s="51" t="s">
        <v>1</v>
      </c>
      <c r="C2" s="51"/>
      <c r="D2" s="52"/>
      <c r="E2" s="1"/>
      <c r="F2" s="1"/>
      <c r="G2" s="1"/>
      <c r="H2" s="1"/>
      <c r="I2" s="1"/>
      <c r="J2" s="1"/>
      <c r="K2" s="1"/>
      <c r="L2" s="2"/>
      <c r="M2" s="1"/>
      <c r="N2" s="1"/>
      <c r="O2" s="1"/>
      <c r="P2" s="1"/>
      <c r="Q2" s="1"/>
    </row>
    <row r="3" spans="1:17" ht="21" x14ac:dyDescent="0.35">
      <c r="A3" s="49" t="s">
        <v>2</v>
      </c>
      <c r="B3" s="53"/>
      <c r="C3" s="54"/>
      <c r="D3" s="52"/>
      <c r="E3" s="1"/>
      <c r="F3" s="1"/>
      <c r="G3" s="1"/>
      <c r="H3" s="1"/>
      <c r="I3" s="1"/>
      <c r="J3" s="1"/>
      <c r="K3" s="1"/>
      <c r="L3" s="2"/>
      <c r="M3" s="1"/>
      <c r="N3" s="1"/>
      <c r="O3" s="1"/>
      <c r="P3" s="1"/>
      <c r="Q3" s="1"/>
    </row>
    <row r="4" spans="1:17" ht="21" x14ac:dyDescent="0.35">
      <c r="A4" s="49" t="s">
        <v>3</v>
      </c>
      <c r="B4" s="109"/>
      <c r="C4" s="109"/>
      <c r="D4" s="52"/>
      <c r="E4" s="1"/>
      <c r="F4" s="1"/>
      <c r="G4" s="1"/>
      <c r="H4" s="1"/>
      <c r="I4" s="1"/>
      <c r="J4" s="1"/>
      <c r="K4" s="1"/>
      <c r="L4" s="2"/>
      <c r="M4" s="1"/>
      <c r="N4" s="1"/>
      <c r="O4" s="1"/>
      <c r="P4" s="1"/>
      <c r="Q4" s="1"/>
    </row>
    <row r="5" spans="1:17" ht="21" x14ac:dyDescent="0.35">
      <c r="A5" s="49" t="s">
        <v>4</v>
      </c>
      <c r="B5" s="51"/>
      <c r="C5" s="51"/>
      <c r="D5" s="52"/>
      <c r="E5" s="1"/>
      <c r="F5" s="1"/>
      <c r="G5" s="1"/>
      <c r="H5"/>
      <c r="I5" s="1"/>
      <c r="J5" s="1"/>
      <c r="K5" s="1"/>
      <c r="L5" s="2"/>
      <c r="M5" s="1"/>
      <c r="N5" s="1"/>
      <c r="O5" s="1"/>
      <c r="P5" s="1"/>
      <c r="Q5" s="1"/>
    </row>
    <row r="6" spans="1:17" ht="21" x14ac:dyDescent="0.35">
      <c r="A6" s="49" t="s">
        <v>5</v>
      </c>
      <c r="B6" s="110"/>
      <c r="C6" s="110"/>
      <c r="D6" s="110"/>
      <c r="E6" s="1"/>
      <c r="F6" s="1"/>
      <c r="G6" s="1"/>
      <c r="H6" s="1"/>
      <c r="I6" s="1"/>
      <c r="J6" s="1"/>
      <c r="K6" s="1"/>
      <c r="L6" s="2"/>
      <c r="M6" s="1"/>
      <c r="N6" s="1"/>
      <c r="O6" s="1"/>
      <c r="P6" s="1"/>
      <c r="Q6" s="1"/>
    </row>
    <row r="7" spans="1:17" ht="21" x14ac:dyDescent="0.35">
      <c r="A7" s="49" t="s">
        <v>6</v>
      </c>
      <c r="B7" s="110"/>
      <c r="C7" s="110"/>
      <c r="D7" s="110"/>
      <c r="E7" s="1"/>
      <c r="F7" s="1"/>
      <c r="G7" s="1"/>
      <c r="H7" s="1"/>
      <c r="I7" s="1"/>
      <c r="J7" s="1"/>
      <c r="K7" s="1"/>
      <c r="L7" s="2"/>
      <c r="M7" s="1"/>
      <c r="N7" s="1"/>
      <c r="O7" s="1"/>
      <c r="P7" s="1"/>
      <c r="Q7" s="1"/>
    </row>
    <row r="8" spans="1:17" ht="21" x14ac:dyDescent="0.35">
      <c r="A8" s="50"/>
      <c r="B8" s="49" t="s">
        <v>84</v>
      </c>
      <c r="C8" s="51"/>
      <c r="D8" s="55"/>
      <c r="E8" s="1"/>
      <c r="F8" s="1"/>
      <c r="G8" s="1"/>
      <c r="H8" s="1"/>
      <c r="I8" s="1"/>
      <c r="J8" s="1"/>
      <c r="K8" s="4" t="s">
        <v>7</v>
      </c>
      <c r="L8" s="2"/>
      <c r="M8" s="1"/>
      <c r="N8" s="1"/>
      <c r="O8" s="1"/>
      <c r="P8" s="1"/>
      <c r="Q8" s="1"/>
    </row>
    <row r="9" spans="1:17" ht="21.75" thickBot="1" x14ac:dyDescent="0.4">
      <c r="A9" s="111" t="s">
        <v>8</v>
      </c>
      <c r="B9" s="111"/>
      <c r="C9" s="111"/>
      <c r="D9" s="111"/>
      <c r="E9" s="111"/>
      <c r="F9" s="111"/>
      <c r="G9" s="111"/>
      <c r="H9" s="111"/>
      <c r="I9" s="111"/>
      <c r="J9" s="111"/>
      <c r="K9" s="111"/>
      <c r="L9" s="111"/>
      <c r="M9" s="1"/>
      <c r="N9" s="1"/>
      <c r="O9" s="1"/>
      <c r="P9" s="1"/>
      <c r="Q9" s="1"/>
    </row>
    <row r="10" spans="1:17" ht="16.5" thickBot="1" x14ac:dyDescent="0.3">
      <c r="A10" s="112" t="s">
        <v>9</v>
      </c>
      <c r="B10" s="114" t="s">
        <v>10</v>
      </c>
      <c r="C10" s="114" t="s">
        <v>11</v>
      </c>
      <c r="D10" s="114" t="s">
        <v>12</v>
      </c>
      <c r="E10" s="114" t="s">
        <v>13</v>
      </c>
      <c r="F10" s="116" t="s">
        <v>14</v>
      </c>
      <c r="G10" s="84" t="s">
        <v>15</v>
      </c>
      <c r="H10" s="85"/>
      <c r="I10" s="85"/>
      <c r="J10" s="86"/>
      <c r="K10" s="87" t="s">
        <v>16</v>
      </c>
      <c r="L10" s="88"/>
      <c r="M10" s="91" t="s">
        <v>17</v>
      </c>
      <c r="N10" s="92"/>
      <c r="O10" s="92"/>
      <c r="P10" s="92"/>
      <c r="Q10" s="93"/>
    </row>
    <row r="11" spans="1:17" ht="15.75" x14ac:dyDescent="0.25">
      <c r="A11" s="113"/>
      <c r="B11" s="115"/>
      <c r="C11" s="115"/>
      <c r="D11" s="115"/>
      <c r="E11" s="115"/>
      <c r="F11" s="117"/>
      <c r="G11" s="36" t="s">
        <v>18</v>
      </c>
      <c r="H11" s="36" t="s">
        <v>19</v>
      </c>
      <c r="I11" s="36" t="s">
        <v>20</v>
      </c>
      <c r="J11" s="36" t="s">
        <v>21</v>
      </c>
      <c r="K11" s="89"/>
      <c r="L11" s="90"/>
      <c r="M11" s="94"/>
      <c r="N11" s="95"/>
      <c r="O11" s="95"/>
      <c r="P11" s="95"/>
      <c r="Q11" s="96"/>
    </row>
    <row r="12" spans="1:17" ht="139.5" customHeight="1" x14ac:dyDescent="0.25">
      <c r="A12" s="37" t="s">
        <v>22</v>
      </c>
      <c r="B12" s="38" t="s">
        <v>23</v>
      </c>
      <c r="C12" s="38" t="s">
        <v>24</v>
      </c>
      <c r="D12" s="20"/>
      <c r="E12" s="5"/>
      <c r="F12" s="6"/>
      <c r="G12" s="7"/>
      <c r="H12" s="7"/>
      <c r="I12" s="7"/>
      <c r="J12" s="7"/>
      <c r="K12" s="97"/>
      <c r="L12" s="97"/>
      <c r="M12" s="98"/>
      <c r="N12" s="98"/>
      <c r="O12" s="98"/>
      <c r="P12" s="98"/>
      <c r="Q12" s="98"/>
    </row>
    <row r="13" spans="1:17" ht="21" x14ac:dyDescent="0.35">
      <c r="A13" s="99" t="s">
        <v>25</v>
      </c>
      <c r="B13" s="100"/>
      <c r="C13" s="100"/>
      <c r="D13" s="100"/>
      <c r="E13" s="100"/>
      <c r="F13" s="100"/>
      <c r="G13" s="100"/>
      <c r="H13" s="100"/>
      <c r="I13" s="100"/>
      <c r="J13" s="100"/>
      <c r="K13" s="100"/>
      <c r="L13" s="100"/>
      <c r="M13" s="8"/>
      <c r="N13" s="8"/>
      <c r="O13" s="8"/>
      <c r="P13" s="8"/>
      <c r="Q13" s="9"/>
    </row>
    <row r="14" spans="1:17" ht="21" x14ac:dyDescent="0.25">
      <c r="A14" s="101" t="s">
        <v>26</v>
      </c>
      <c r="B14" s="103" t="s">
        <v>27</v>
      </c>
      <c r="C14" s="105" t="s">
        <v>28</v>
      </c>
      <c r="D14" s="106"/>
      <c r="E14" s="106"/>
      <c r="F14" s="106"/>
      <c r="G14" s="107" t="s">
        <v>29</v>
      </c>
      <c r="H14" s="107"/>
      <c r="I14" s="107"/>
      <c r="J14" s="107"/>
      <c r="K14" s="108" t="s">
        <v>30</v>
      </c>
      <c r="L14" s="82" t="s">
        <v>31</v>
      </c>
      <c r="M14" s="82"/>
      <c r="N14" s="82"/>
      <c r="O14" s="82"/>
      <c r="P14" s="83"/>
      <c r="Q14" s="83"/>
    </row>
    <row r="15" spans="1:17" ht="32.25" x14ac:dyDescent="0.25">
      <c r="A15" s="102"/>
      <c r="B15" s="104"/>
      <c r="C15" s="47" t="s">
        <v>32</v>
      </c>
      <c r="D15" s="48" t="s">
        <v>33</v>
      </c>
      <c r="E15" s="48" t="s">
        <v>34</v>
      </c>
      <c r="F15" s="48" t="s">
        <v>35</v>
      </c>
      <c r="G15" s="48" t="s">
        <v>18</v>
      </c>
      <c r="H15" s="48" t="s">
        <v>19</v>
      </c>
      <c r="I15" s="48" t="s">
        <v>36</v>
      </c>
      <c r="J15" s="48" t="s">
        <v>21</v>
      </c>
      <c r="K15" s="104"/>
      <c r="L15" s="22" t="s">
        <v>37</v>
      </c>
      <c r="M15" s="22" t="s">
        <v>38</v>
      </c>
      <c r="N15" s="22" t="s">
        <v>39</v>
      </c>
      <c r="O15" s="22" t="s">
        <v>40</v>
      </c>
      <c r="P15" s="22" t="s">
        <v>41</v>
      </c>
      <c r="Q15" s="22" t="s">
        <v>42</v>
      </c>
    </row>
    <row r="16" spans="1:17" ht="45" x14ac:dyDescent="0.25">
      <c r="A16" s="39" t="s">
        <v>43</v>
      </c>
      <c r="B16" s="56">
        <f>SUM(F16)</f>
        <v>12500</v>
      </c>
      <c r="C16" s="11" t="s">
        <v>47</v>
      </c>
      <c r="D16" s="24" t="s">
        <v>77</v>
      </c>
      <c r="E16" s="25">
        <v>250</v>
      </c>
      <c r="F16" s="25">
        <f>+E16*50</f>
        <v>12500</v>
      </c>
      <c r="G16" s="25" t="s">
        <v>44</v>
      </c>
      <c r="H16" s="25" t="s">
        <v>44</v>
      </c>
      <c r="I16" s="25" t="s">
        <v>44</v>
      </c>
      <c r="J16" s="25" t="s">
        <v>44</v>
      </c>
      <c r="K16" s="43" t="s">
        <v>83</v>
      </c>
      <c r="L16" s="31">
        <v>11</v>
      </c>
      <c r="M16" s="32">
        <v>1</v>
      </c>
      <c r="N16" s="32">
        <v>3</v>
      </c>
      <c r="O16" s="32">
        <v>7</v>
      </c>
      <c r="P16" s="32">
        <v>1</v>
      </c>
      <c r="Q16" s="32">
        <v>2</v>
      </c>
    </row>
    <row r="17" spans="1:17" ht="45" x14ac:dyDescent="0.25">
      <c r="A17" s="40" t="s">
        <v>45</v>
      </c>
      <c r="B17" s="56">
        <f>+F17</f>
        <v>6250</v>
      </c>
      <c r="C17" s="11" t="s">
        <v>47</v>
      </c>
      <c r="D17" s="24" t="s">
        <v>78</v>
      </c>
      <c r="E17" s="25">
        <v>250</v>
      </c>
      <c r="F17" s="25">
        <f>250*25</f>
        <v>6250</v>
      </c>
      <c r="G17" s="25"/>
      <c r="H17" s="25"/>
      <c r="I17" s="25"/>
      <c r="J17" s="25"/>
      <c r="K17" s="43" t="s">
        <v>83</v>
      </c>
      <c r="L17" s="31">
        <v>11</v>
      </c>
      <c r="M17" s="32">
        <v>1</v>
      </c>
      <c r="N17" s="32">
        <v>3</v>
      </c>
      <c r="O17" s="32">
        <v>7</v>
      </c>
      <c r="P17" s="32">
        <v>1</v>
      </c>
      <c r="Q17" s="32">
        <v>2</v>
      </c>
    </row>
    <row r="18" spans="1:17" x14ac:dyDescent="0.25">
      <c r="A18" s="77" t="s">
        <v>46</v>
      </c>
      <c r="B18" s="79">
        <f>SUM(F18:F21)</f>
        <v>246250</v>
      </c>
      <c r="C18" s="11" t="s">
        <v>47</v>
      </c>
      <c r="D18" s="24" t="s">
        <v>76</v>
      </c>
      <c r="E18" s="25">
        <v>250</v>
      </c>
      <c r="F18" s="25">
        <f>+E18*200</f>
        <v>50000</v>
      </c>
      <c r="G18" s="26"/>
      <c r="H18" s="26"/>
      <c r="I18" s="26"/>
      <c r="J18" s="26"/>
      <c r="K18" s="43" t="s">
        <v>83</v>
      </c>
      <c r="L18" s="31">
        <v>11</v>
      </c>
      <c r="M18" s="32">
        <v>1</v>
      </c>
      <c r="N18" s="32">
        <v>3</v>
      </c>
      <c r="O18" s="32">
        <v>7</v>
      </c>
      <c r="P18" s="32">
        <v>1</v>
      </c>
      <c r="Q18" s="32">
        <v>2</v>
      </c>
    </row>
    <row r="19" spans="1:17" x14ac:dyDescent="0.25">
      <c r="A19" s="77"/>
      <c r="B19" s="79"/>
      <c r="C19" s="11" t="s">
        <v>59</v>
      </c>
      <c r="D19" s="24">
        <v>250</v>
      </c>
      <c r="E19" s="25">
        <v>225</v>
      </c>
      <c r="F19" s="25">
        <f>+E19*D19</f>
        <v>56250</v>
      </c>
      <c r="G19" s="26" t="s">
        <v>44</v>
      </c>
      <c r="H19" s="26"/>
      <c r="I19" s="26"/>
      <c r="J19" s="26"/>
      <c r="K19" s="43" t="s">
        <v>83</v>
      </c>
      <c r="L19" s="31">
        <v>11</v>
      </c>
      <c r="M19" s="32">
        <v>1</v>
      </c>
      <c r="N19" s="32">
        <v>3</v>
      </c>
      <c r="O19" s="32">
        <v>9</v>
      </c>
      <c r="P19" s="32">
        <v>2</v>
      </c>
      <c r="Q19" s="32">
        <v>1</v>
      </c>
    </row>
    <row r="20" spans="1:17" x14ac:dyDescent="0.25">
      <c r="A20" s="77"/>
      <c r="B20" s="79"/>
      <c r="C20" s="11" t="s">
        <v>79</v>
      </c>
      <c r="D20" s="24">
        <v>50</v>
      </c>
      <c r="E20" s="25">
        <v>2400</v>
      </c>
      <c r="F20" s="25">
        <f>+E20*D20</f>
        <v>120000</v>
      </c>
      <c r="G20" s="26" t="s">
        <v>44</v>
      </c>
      <c r="H20" s="26"/>
      <c r="I20" s="26" t="s">
        <v>44</v>
      </c>
      <c r="J20" s="26"/>
      <c r="K20" s="43" t="s">
        <v>83</v>
      </c>
      <c r="L20" s="31">
        <v>11</v>
      </c>
      <c r="M20" s="32">
        <v>1</v>
      </c>
      <c r="N20" s="32">
        <v>2</v>
      </c>
      <c r="O20" s="32">
        <v>3</v>
      </c>
      <c r="P20" s="32">
        <v>1</v>
      </c>
      <c r="Q20" s="32">
        <v>2</v>
      </c>
    </row>
    <row r="21" spans="1:17" x14ac:dyDescent="0.25">
      <c r="A21" s="77"/>
      <c r="B21" s="79"/>
      <c r="C21" s="12" t="s">
        <v>80</v>
      </c>
      <c r="D21" s="27">
        <v>1</v>
      </c>
      <c r="E21" s="23">
        <v>20000</v>
      </c>
      <c r="F21" s="25">
        <f>+E21*D21</f>
        <v>20000</v>
      </c>
      <c r="G21" s="23" t="s">
        <v>44</v>
      </c>
      <c r="H21" s="28"/>
      <c r="I21" s="28"/>
      <c r="J21" s="28" t="s">
        <v>44</v>
      </c>
      <c r="K21" s="43" t="s">
        <v>83</v>
      </c>
      <c r="L21" s="31">
        <v>11</v>
      </c>
      <c r="M21" s="32">
        <v>1</v>
      </c>
      <c r="N21" s="32">
        <v>3</v>
      </c>
      <c r="O21" s="32">
        <v>9</v>
      </c>
      <c r="P21" s="32">
        <v>2</v>
      </c>
      <c r="Q21" s="32">
        <v>1</v>
      </c>
    </row>
    <row r="22" spans="1:17" x14ac:dyDescent="0.25">
      <c r="A22" s="77"/>
      <c r="B22" s="79"/>
      <c r="C22" s="12"/>
      <c r="D22" s="27"/>
      <c r="E22" s="23"/>
      <c r="F22" s="23"/>
      <c r="G22" s="23" t="s">
        <v>44</v>
      </c>
      <c r="H22" s="28" t="s">
        <v>44</v>
      </c>
      <c r="I22" s="28" t="s">
        <v>44</v>
      </c>
      <c r="J22" s="28" t="s">
        <v>44</v>
      </c>
      <c r="K22" s="43" t="s">
        <v>83</v>
      </c>
      <c r="L22" s="31">
        <v>11</v>
      </c>
      <c r="M22" s="32">
        <v>1</v>
      </c>
      <c r="N22" s="32"/>
      <c r="O22" s="32"/>
      <c r="P22" s="32"/>
      <c r="Q22" s="32"/>
    </row>
    <row r="23" spans="1:17" s="10" customFormat="1" x14ac:dyDescent="0.25">
      <c r="A23" s="77"/>
      <c r="B23" s="79"/>
      <c r="C23" s="12"/>
      <c r="D23" s="27"/>
      <c r="E23" s="23"/>
      <c r="F23" s="23"/>
      <c r="G23" s="23" t="s">
        <v>44</v>
      </c>
      <c r="H23" s="23" t="s">
        <v>44</v>
      </c>
      <c r="I23" s="23" t="s">
        <v>44</v>
      </c>
      <c r="J23" s="23" t="s">
        <v>44</v>
      </c>
      <c r="K23" s="44" t="s">
        <v>83</v>
      </c>
      <c r="L23" s="31">
        <v>11</v>
      </c>
      <c r="M23" s="33">
        <v>1</v>
      </c>
      <c r="N23" s="33"/>
      <c r="O23" s="33"/>
      <c r="P23" s="33"/>
      <c r="Q23" s="33"/>
    </row>
    <row r="24" spans="1:17" s="10" customFormat="1" ht="60" customHeight="1" x14ac:dyDescent="0.25">
      <c r="A24" s="78" t="s">
        <v>48</v>
      </c>
      <c r="B24" s="80">
        <f>SUM(F24:F28)</f>
        <v>20625</v>
      </c>
      <c r="C24" s="12" t="s">
        <v>47</v>
      </c>
      <c r="D24" s="27" t="s">
        <v>49</v>
      </c>
      <c r="E24" s="23">
        <v>250</v>
      </c>
      <c r="F24" s="23">
        <f>+E24*15</f>
        <v>3750</v>
      </c>
      <c r="G24" s="23" t="s">
        <v>44</v>
      </c>
      <c r="H24" s="23" t="s">
        <v>44</v>
      </c>
      <c r="I24" s="23" t="s">
        <v>44</v>
      </c>
      <c r="J24" s="23" t="s">
        <v>44</v>
      </c>
      <c r="K24" s="44" t="s">
        <v>83</v>
      </c>
      <c r="L24" s="31">
        <v>11</v>
      </c>
      <c r="M24" s="33">
        <v>1</v>
      </c>
      <c r="N24" s="33">
        <v>3</v>
      </c>
      <c r="O24" s="33">
        <v>7</v>
      </c>
      <c r="P24" s="33">
        <v>1</v>
      </c>
      <c r="Q24" s="33">
        <v>2</v>
      </c>
    </row>
    <row r="25" spans="1:17" s="10" customFormat="1" x14ac:dyDescent="0.25">
      <c r="A25" s="78"/>
      <c r="B25" s="80"/>
      <c r="C25" s="12" t="s">
        <v>59</v>
      </c>
      <c r="D25" s="27">
        <v>25</v>
      </c>
      <c r="E25" s="23">
        <v>225</v>
      </c>
      <c r="F25" s="23">
        <f>+E25*D25</f>
        <v>5625</v>
      </c>
      <c r="G25" s="23"/>
      <c r="H25" s="23"/>
      <c r="I25" s="23"/>
      <c r="J25" s="23"/>
      <c r="K25" s="44" t="s">
        <v>83</v>
      </c>
      <c r="L25" s="31">
        <v>11</v>
      </c>
      <c r="M25" s="33">
        <v>1</v>
      </c>
      <c r="N25" s="33">
        <v>3</v>
      </c>
      <c r="O25" s="33">
        <v>9</v>
      </c>
      <c r="P25" s="33">
        <v>2</v>
      </c>
      <c r="Q25" s="33">
        <v>1</v>
      </c>
    </row>
    <row r="26" spans="1:17" s="10" customFormat="1" x14ac:dyDescent="0.25">
      <c r="A26" s="78"/>
      <c r="B26" s="80"/>
      <c r="C26" s="12" t="s">
        <v>58</v>
      </c>
      <c r="D26" s="27">
        <v>25</v>
      </c>
      <c r="E26" s="23">
        <v>450</v>
      </c>
      <c r="F26" s="23">
        <f>+E26*D26</f>
        <v>11250</v>
      </c>
      <c r="G26" s="23"/>
      <c r="H26" s="23"/>
      <c r="I26" s="23"/>
      <c r="J26" s="23"/>
      <c r="K26" s="44" t="s">
        <v>83</v>
      </c>
      <c r="L26" s="31">
        <v>11</v>
      </c>
      <c r="M26" s="33">
        <v>1</v>
      </c>
      <c r="N26" s="33">
        <v>3</v>
      </c>
      <c r="O26" s="33">
        <v>1</v>
      </c>
      <c r="P26" s="33">
        <v>1</v>
      </c>
      <c r="Q26" s="33">
        <v>1</v>
      </c>
    </row>
    <row r="27" spans="1:17" s="10" customFormat="1" ht="3" customHeight="1" x14ac:dyDescent="0.25">
      <c r="A27" s="78"/>
      <c r="B27" s="80"/>
      <c r="C27" s="12"/>
      <c r="D27" s="27"/>
      <c r="E27" s="23"/>
      <c r="F27" s="23"/>
      <c r="G27" s="23"/>
      <c r="H27" s="23"/>
      <c r="I27" s="23"/>
      <c r="J27" s="23"/>
      <c r="K27" s="44" t="s">
        <v>83</v>
      </c>
      <c r="L27" s="31">
        <v>11</v>
      </c>
      <c r="M27" s="33">
        <v>1</v>
      </c>
      <c r="N27" s="33"/>
      <c r="O27" s="33"/>
      <c r="P27" s="33"/>
      <c r="Q27" s="33"/>
    </row>
    <row r="28" spans="1:17" s="10" customFormat="1" hidden="1" x14ac:dyDescent="0.25">
      <c r="A28" s="78"/>
      <c r="B28" s="80"/>
      <c r="C28" s="12"/>
      <c r="D28" s="27"/>
      <c r="E28" s="23"/>
      <c r="F28" s="23"/>
      <c r="G28" s="23"/>
      <c r="H28" s="23"/>
      <c r="I28" s="23"/>
      <c r="J28" s="23"/>
      <c r="K28" s="44" t="s">
        <v>83</v>
      </c>
      <c r="L28" s="31">
        <v>11</v>
      </c>
      <c r="M28" s="33">
        <v>1</v>
      </c>
      <c r="N28" s="33"/>
      <c r="O28" s="33"/>
      <c r="P28" s="33"/>
      <c r="Q28" s="33"/>
    </row>
    <row r="29" spans="1:17" s="10" customFormat="1" ht="60" customHeight="1" x14ac:dyDescent="0.25">
      <c r="A29" s="81" t="s">
        <v>50</v>
      </c>
      <c r="B29" s="80">
        <f>SUM(F29:F30)</f>
        <v>25000</v>
      </c>
      <c r="C29" s="12" t="s">
        <v>47</v>
      </c>
      <c r="D29" s="27" t="s">
        <v>51</v>
      </c>
      <c r="E29" s="23">
        <v>250</v>
      </c>
      <c r="F29" s="23">
        <f>+E29*60</f>
        <v>15000</v>
      </c>
      <c r="G29" s="23" t="s">
        <v>44</v>
      </c>
      <c r="H29" s="23" t="s">
        <v>44</v>
      </c>
      <c r="I29" s="23" t="s">
        <v>44</v>
      </c>
      <c r="J29" s="23" t="s">
        <v>44</v>
      </c>
      <c r="K29" s="44" t="s">
        <v>83</v>
      </c>
      <c r="L29" s="31">
        <v>11</v>
      </c>
      <c r="M29" s="33">
        <v>1</v>
      </c>
      <c r="N29" s="33">
        <v>3</v>
      </c>
      <c r="O29" s="33">
        <v>7</v>
      </c>
      <c r="P29" s="33">
        <v>1</v>
      </c>
      <c r="Q29" s="33">
        <v>2</v>
      </c>
    </row>
    <row r="30" spans="1:17" s="10" customFormat="1" x14ac:dyDescent="0.25">
      <c r="A30" s="81"/>
      <c r="B30" s="80"/>
      <c r="C30" s="12" t="s">
        <v>81</v>
      </c>
      <c r="D30" s="27">
        <v>1</v>
      </c>
      <c r="E30" s="23">
        <v>10000</v>
      </c>
      <c r="F30" s="23">
        <f>+E30*D30</f>
        <v>10000</v>
      </c>
      <c r="G30" s="23"/>
      <c r="H30" s="23"/>
      <c r="I30" s="23"/>
      <c r="J30" s="23"/>
      <c r="K30" s="44" t="s">
        <v>83</v>
      </c>
      <c r="L30" s="31">
        <v>11</v>
      </c>
      <c r="M30" s="33">
        <v>1</v>
      </c>
      <c r="N30" s="33"/>
      <c r="O30" s="33"/>
      <c r="P30" s="33"/>
      <c r="Q30" s="33"/>
    </row>
    <row r="31" spans="1:17" s="10" customFormat="1" ht="90" x14ac:dyDescent="0.25">
      <c r="A31" s="17" t="s">
        <v>52</v>
      </c>
      <c r="B31" s="57">
        <f>+F31</f>
        <v>70500</v>
      </c>
      <c r="C31" s="12" t="s">
        <v>47</v>
      </c>
      <c r="D31" s="27" t="s">
        <v>53</v>
      </c>
      <c r="E31" s="23">
        <v>250</v>
      </c>
      <c r="F31" s="23">
        <f>+E31*282</f>
        <v>70500</v>
      </c>
      <c r="G31" s="23" t="s">
        <v>44</v>
      </c>
      <c r="H31" s="23" t="s">
        <v>44</v>
      </c>
      <c r="I31" s="23" t="s">
        <v>44</v>
      </c>
      <c r="J31" s="23" t="s">
        <v>44</v>
      </c>
      <c r="K31" s="44" t="s">
        <v>83</v>
      </c>
      <c r="L31" s="31">
        <v>11</v>
      </c>
      <c r="M31" s="33">
        <v>1</v>
      </c>
      <c r="N31" s="33">
        <v>3</v>
      </c>
      <c r="O31" s="33">
        <v>7</v>
      </c>
      <c r="P31" s="33">
        <v>1</v>
      </c>
      <c r="Q31" s="33">
        <v>2</v>
      </c>
    </row>
    <row r="32" spans="1:17" s="10" customFormat="1" x14ac:dyDescent="0.25">
      <c r="A32" s="78" t="s">
        <v>54</v>
      </c>
      <c r="B32" s="72">
        <f>SUM(F32:F35)</f>
        <v>145000</v>
      </c>
      <c r="C32" s="12" t="s">
        <v>55</v>
      </c>
      <c r="D32" s="27" t="s">
        <v>56</v>
      </c>
      <c r="E32" s="23">
        <v>250</v>
      </c>
      <c r="F32" s="23">
        <f>250*10</f>
        <v>2500</v>
      </c>
      <c r="G32" s="23"/>
      <c r="H32" s="23"/>
      <c r="I32" s="23"/>
      <c r="J32" s="23"/>
      <c r="K32" s="44" t="s">
        <v>83</v>
      </c>
      <c r="L32" s="31">
        <v>11</v>
      </c>
      <c r="M32" s="33">
        <v>1</v>
      </c>
      <c r="N32" s="33">
        <v>3</v>
      </c>
      <c r="O32" s="33">
        <v>7</v>
      </c>
      <c r="P32" s="33">
        <v>1</v>
      </c>
      <c r="Q32" s="33">
        <v>2</v>
      </c>
    </row>
    <row r="33" spans="1:17" s="10" customFormat="1" x14ac:dyDescent="0.25">
      <c r="A33" s="78"/>
      <c r="B33" s="73"/>
      <c r="C33" s="12" t="s">
        <v>57</v>
      </c>
      <c r="D33" s="27">
        <v>100</v>
      </c>
      <c r="E33" s="23">
        <v>750</v>
      </c>
      <c r="F33" s="23">
        <f>+E33*D33</f>
        <v>75000</v>
      </c>
      <c r="G33" s="23"/>
      <c r="H33" s="23"/>
      <c r="I33" s="23"/>
      <c r="J33" s="23"/>
      <c r="K33" s="44" t="s">
        <v>83</v>
      </c>
      <c r="L33" s="31">
        <v>11</v>
      </c>
      <c r="M33" s="33">
        <v>1</v>
      </c>
      <c r="N33" s="33">
        <v>3</v>
      </c>
      <c r="O33" s="33">
        <v>1</v>
      </c>
      <c r="P33" s="33">
        <v>1</v>
      </c>
      <c r="Q33" s="33">
        <v>1</v>
      </c>
    </row>
    <row r="34" spans="1:17" s="10" customFormat="1" ht="32.25" customHeight="1" x14ac:dyDescent="0.25">
      <c r="A34" s="78"/>
      <c r="B34" s="73"/>
      <c r="C34" s="12" t="s">
        <v>58</v>
      </c>
      <c r="D34" s="27">
        <v>100</v>
      </c>
      <c r="E34" s="23">
        <v>450</v>
      </c>
      <c r="F34" s="23">
        <f>+E34*D34</f>
        <v>45000</v>
      </c>
      <c r="G34" s="23"/>
      <c r="H34" s="23"/>
      <c r="I34" s="23"/>
      <c r="J34" s="23"/>
      <c r="K34" s="44" t="s">
        <v>83</v>
      </c>
      <c r="L34" s="31">
        <v>11</v>
      </c>
      <c r="M34" s="33">
        <v>1</v>
      </c>
      <c r="N34" s="33">
        <v>3</v>
      </c>
      <c r="O34" s="33">
        <v>1</v>
      </c>
      <c r="P34" s="33">
        <v>1</v>
      </c>
      <c r="Q34" s="33">
        <v>1</v>
      </c>
    </row>
    <row r="35" spans="1:17" s="10" customFormat="1" x14ac:dyDescent="0.25">
      <c r="A35" s="41"/>
      <c r="B35" s="73"/>
      <c r="C35" s="12" t="s">
        <v>59</v>
      </c>
      <c r="D35" s="27">
        <v>100</v>
      </c>
      <c r="E35" s="23">
        <v>225</v>
      </c>
      <c r="F35" s="23">
        <f>+E35*D35</f>
        <v>22500</v>
      </c>
      <c r="G35" s="23" t="s">
        <v>44</v>
      </c>
      <c r="H35" s="23" t="s">
        <v>44</v>
      </c>
      <c r="I35" s="23" t="s">
        <v>44</v>
      </c>
      <c r="J35" s="23" t="s">
        <v>44</v>
      </c>
      <c r="K35" s="44" t="s">
        <v>83</v>
      </c>
      <c r="L35" s="31">
        <v>11</v>
      </c>
      <c r="M35" s="33">
        <v>1</v>
      </c>
      <c r="N35" s="33">
        <v>3</v>
      </c>
      <c r="O35" s="33">
        <v>9</v>
      </c>
      <c r="P35" s="33">
        <v>2</v>
      </c>
      <c r="Q35" s="33">
        <v>1</v>
      </c>
    </row>
    <row r="36" spans="1:17" s="10" customFormat="1" ht="60" x14ac:dyDescent="0.25">
      <c r="A36" s="21" t="s">
        <v>60</v>
      </c>
      <c r="B36" s="57">
        <f>+F36</f>
        <v>1250</v>
      </c>
      <c r="C36" s="12" t="s">
        <v>47</v>
      </c>
      <c r="D36" s="27" t="s">
        <v>61</v>
      </c>
      <c r="E36" s="23">
        <v>250</v>
      </c>
      <c r="F36" s="23">
        <f>+E36*5</f>
        <v>1250</v>
      </c>
      <c r="G36" s="23" t="s">
        <v>44</v>
      </c>
      <c r="H36" s="23" t="s">
        <v>44</v>
      </c>
      <c r="I36" s="23" t="s">
        <v>44</v>
      </c>
      <c r="J36" s="23" t="s">
        <v>44</v>
      </c>
      <c r="K36" s="44" t="s">
        <v>83</v>
      </c>
      <c r="L36" s="31">
        <v>11</v>
      </c>
      <c r="M36" s="33">
        <v>1</v>
      </c>
      <c r="N36" s="33">
        <v>3</v>
      </c>
      <c r="O36" s="33">
        <v>7</v>
      </c>
      <c r="P36" s="33">
        <v>1</v>
      </c>
      <c r="Q36" s="33">
        <v>2</v>
      </c>
    </row>
    <row r="37" spans="1:17" s="10" customFormat="1" ht="90" customHeight="1" x14ac:dyDescent="0.25">
      <c r="A37" s="81" t="s">
        <v>62</v>
      </c>
      <c r="B37" s="72">
        <f>SUM(F37:F38)</f>
        <v>12050</v>
      </c>
      <c r="C37" s="12" t="s">
        <v>47</v>
      </c>
      <c r="D37" s="27" t="s">
        <v>61</v>
      </c>
      <c r="E37" s="23">
        <v>250</v>
      </c>
      <c r="F37" s="23">
        <f>+E37*5</f>
        <v>1250</v>
      </c>
      <c r="G37" s="23" t="s">
        <v>44</v>
      </c>
      <c r="H37" s="23" t="s">
        <v>44</v>
      </c>
      <c r="I37" s="23" t="s">
        <v>44</v>
      </c>
      <c r="J37" s="23" t="s">
        <v>44</v>
      </c>
      <c r="K37" s="44" t="s">
        <v>83</v>
      </c>
      <c r="L37" s="31">
        <v>11</v>
      </c>
      <c r="M37" s="33">
        <v>1</v>
      </c>
      <c r="N37" s="33">
        <v>3</v>
      </c>
      <c r="O37" s="33">
        <v>7</v>
      </c>
      <c r="P37" s="33">
        <v>1</v>
      </c>
      <c r="Q37" s="33">
        <v>2</v>
      </c>
    </row>
    <row r="38" spans="1:17" s="10" customFormat="1" x14ac:dyDescent="0.25">
      <c r="A38" s="81"/>
      <c r="B38" s="73"/>
      <c r="C38" s="12" t="s">
        <v>59</v>
      </c>
      <c r="D38" s="27">
        <v>48</v>
      </c>
      <c r="E38" s="23">
        <v>225</v>
      </c>
      <c r="F38" s="23">
        <f>+E38*D38</f>
        <v>10800</v>
      </c>
      <c r="G38" s="23"/>
      <c r="H38" s="23"/>
      <c r="I38" s="23"/>
      <c r="J38" s="23"/>
      <c r="K38" s="44" t="s">
        <v>83</v>
      </c>
      <c r="L38" s="31">
        <v>11</v>
      </c>
      <c r="M38" s="33">
        <v>1</v>
      </c>
      <c r="N38" s="33">
        <v>3</v>
      </c>
      <c r="O38" s="33">
        <v>9</v>
      </c>
      <c r="P38" s="33">
        <v>2</v>
      </c>
      <c r="Q38" s="33">
        <v>1</v>
      </c>
    </row>
    <row r="39" spans="1:17" s="10" customFormat="1" x14ac:dyDescent="0.25">
      <c r="A39" s="71" t="s">
        <v>82</v>
      </c>
      <c r="B39" s="72">
        <f>SUM(F39:F40)</f>
        <v>11750</v>
      </c>
      <c r="C39" s="12" t="s">
        <v>58</v>
      </c>
      <c r="D39" s="27">
        <v>15</v>
      </c>
      <c r="E39" s="23">
        <v>450</v>
      </c>
      <c r="F39" s="23">
        <f>+E39*D39</f>
        <v>6750</v>
      </c>
      <c r="G39" s="23"/>
      <c r="H39" s="23"/>
      <c r="I39" s="23"/>
      <c r="J39" s="23"/>
      <c r="K39" s="44" t="s">
        <v>83</v>
      </c>
      <c r="L39" s="31">
        <v>11</v>
      </c>
      <c r="M39" s="33">
        <v>1</v>
      </c>
      <c r="N39" s="33">
        <v>3</v>
      </c>
      <c r="O39" s="33">
        <v>1</v>
      </c>
      <c r="P39" s="33">
        <v>1</v>
      </c>
      <c r="Q39" s="33">
        <v>1</v>
      </c>
    </row>
    <row r="40" spans="1:17" s="10" customFormat="1" ht="63.75" customHeight="1" x14ac:dyDescent="0.25">
      <c r="A40" s="71"/>
      <c r="B40" s="73"/>
      <c r="C40" s="12" t="s">
        <v>47</v>
      </c>
      <c r="D40" s="27" t="s">
        <v>63</v>
      </c>
      <c r="E40" s="23">
        <v>250</v>
      </c>
      <c r="F40" s="23">
        <f>+E40*20</f>
        <v>5000</v>
      </c>
      <c r="G40" s="23"/>
      <c r="H40" s="23"/>
      <c r="I40" s="23"/>
      <c r="J40" s="23"/>
      <c r="K40" s="44" t="s">
        <v>83</v>
      </c>
      <c r="L40" s="31">
        <v>11</v>
      </c>
      <c r="M40" s="33">
        <v>1</v>
      </c>
      <c r="N40" s="33">
        <v>3</v>
      </c>
      <c r="O40" s="33">
        <v>7</v>
      </c>
      <c r="P40" s="33">
        <v>1</v>
      </c>
      <c r="Q40" s="33">
        <v>2</v>
      </c>
    </row>
    <row r="41" spans="1:17" s="10" customFormat="1" ht="21" customHeight="1" x14ac:dyDescent="0.25">
      <c r="A41" s="71" t="s">
        <v>64</v>
      </c>
      <c r="B41" s="74">
        <f>+F42</f>
        <v>500000</v>
      </c>
      <c r="C41" s="12" t="s">
        <v>47</v>
      </c>
      <c r="D41" s="27"/>
      <c r="E41" s="23"/>
      <c r="F41" s="23"/>
      <c r="G41" s="23"/>
      <c r="H41" s="23"/>
      <c r="I41" s="23"/>
      <c r="J41" s="23"/>
      <c r="K41" s="44" t="s">
        <v>83</v>
      </c>
      <c r="L41" s="31">
        <v>11</v>
      </c>
      <c r="M41" s="33">
        <v>1</v>
      </c>
      <c r="N41" s="33"/>
      <c r="O41" s="33"/>
      <c r="P41" s="33"/>
      <c r="Q41" s="33"/>
    </row>
    <row r="42" spans="1:17" s="10" customFormat="1" ht="38.25" customHeight="1" x14ac:dyDescent="0.25">
      <c r="A42" s="71"/>
      <c r="B42" s="75"/>
      <c r="C42" s="12" t="s">
        <v>65</v>
      </c>
      <c r="D42" s="27">
        <v>1</v>
      </c>
      <c r="E42" s="23">
        <v>500000</v>
      </c>
      <c r="F42" s="23">
        <f>+E42*D42</f>
        <v>500000</v>
      </c>
      <c r="G42" s="23"/>
      <c r="H42" s="23"/>
      <c r="I42" s="23"/>
      <c r="J42" s="23"/>
      <c r="K42" s="44" t="s">
        <v>83</v>
      </c>
      <c r="L42" s="31">
        <v>11</v>
      </c>
      <c r="M42" s="33">
        <v>1</v>
      </c>
      <c r="N42" s="33">
        <v>2</v>
      </c>
      <c r="O42" s="33">
        <v>8</v>
      </c>
      <c r="P42" s="33">
        <v>7</v>
      </c>
      <c r="Q42" s="33">
        <v>4</v>
      </c>
    </row>
    <row r="43" spans="1:17" s="10" customFormat="1" ht="44.25" customHeight="1" x14ac:dyDescent="0.25">
      <c r="A43" s="68" t="s">
        <v>85</v>
      </c>
      <c r="B43" s="65">
        <f>SUM(F43:F46)</f>
        <v>72000</v>
      </c>
      <c r="C43" s="62" t="s">
        <v>86</v>
      </c>
      <c r="D43" s="63">
        <v>40</v>
      </c>
      <c r="E43" s="64">
        <v>450</v>
      </c>
      <c r="F43" s="23">
        <f>+E43*D43</f>
        <v>18000</v>
      </c>
      <c r="G43" s="23" t="s">
        <v>44</v>
      </c>
      <c r="H43" s="23"/>
      <c r="I43" s="23"/>
      <c r="J43" s="23"/>
      <c r="K43" s="44" t="s">
        <v>83</v>
      </c>
      <c r="L43" s="31">
        <v>11</v>
      </c>
      <c r="M43" s="33">
        <v>1</v>
      </c>
      <c r="N43" s="33"/>
      <c r="O43" s="33"/>
      <c r="P43" s="33"/>
      <c r="Q43" s="33"/>
    </row>
    <row r="44" spans="1:17" s="10" customFormat="1" ht="19.5" customHeight="1" x14ac:dyDescent="0.25">
      <c r="A44" s="69"/>
      <c r="B44" s="66"/>
      <c r="C44" s="62" t="s">
        <v>57</v>
      </c>
      <c r="D44" s="63">
        <v>40</v>
      </c>
      <c r="E44" s="64">
        <v>750</v>
      </c>
      <c r="F44" s="23">
        <f>+E44*D44</f>
        <v>30000</v>
      </c>
      <c r="G44" s="23"/>
      <c r="H44" s="23"/>
      <c r="I44" s="23"/>
      <c r="J44" s="23"/>
      <c r="K44" s="44"/>
      <c r="L44" s="31"/>
      <c r="M44" s="33"/>
      <c r="N44" s="33"/>
      <c r="O44" s="33"/>
      <c r="P44" s="33"/>
      <c r="Q44" s="33"/>
    </row>
    <row r="45" spans="1:17" s="10" customFormat="1" ht="19.5" customHeight="1" x14ac:dyDescent="0.25">
      <c r="A45" s="69"/>
      <c r="B45" s="66"/>
      <c r="C45" s="62" t="s">
        <v>87</v>
      </c>
      <c r="D45" s="63">
        <v>40</v>
      </c>
      <c r="E45" s="64">
        <v>225</v>
      </c>
      <c r="F45" s="23">
        <f>+E45*D45</f>
        <v>9000</v>
      </c>
      <c r="G45" s="23"/>
      <c r="H45" s="23"/>
      <c r="I45" s="23"/>
      <c r="J45" s="23"/>
      <c r="K45" s="44"/>
      <c r="L45" s="31"/>
      <c r="M45" s="33"/>
      <c r="N45" s="33"/>
      <c r="O45" s="33"/>
      <c r="P45" s="33"/>
      <c r="Q45" s="33"/>
    </row>
    <row r="46" spans="1:17" s="10" customFormat="1" ht="28.5" customHeight="1" x14ac:dyDescent="0.25">
      <c r="A46" s="70"/>
      <c r="B46" s="67"/>
      <c r="C46" s="62" t="s">
        <v>88</v>
      </c>
      <c r="D46" s="63">
        <v>1</v>
      </c>
      <c r="E46" s="64">
        <v>15000</v>
      </c>
      <c r="F46" s="23">
        <f>+E46*D46</f>
        <v>15000</v>
      </c>
      <c r="G46" s="23"/>
      <c r="H46" s="23"/>
      <c r="I46" s="23"/>
      <c r="J46" s="23"/>
      <c r="K46" s="44"/>
      <c r="L46" s="31"/>
      <c r="M46" s="33"/>
      <c r="N46" s="33"/>
      <c r="O46" s="33"/>
      <c r="P46" s="33"/>
      <c r="Q46" s="33"/>
    </row>
    <row r="47" spans="1:17" s="10" customFormat="1" ht="60" x14ac:dyDescent="0.25">
      <c r="A47" s="60" t="s">
        <v>66</v>
      </c>
      <c r="B47" s="61">
        <f>+F47</f>
        <v>5000</v>
      </c>
      <c r="C47" s="12" t="s">
        <v>47</v>
      </c>
      <c r="D47" s="27" t="s">
        <v>63</v>
      </c>
      <c r="E47" s="23">
        <v>250</v>
      </c>
      <c r="F47" s="23">
        <f>+E47*20</f>
        <v>5000</v>
      </c>
      <c r="G47" s="23"/>
      <c r="H47" s="23"/>
      <c r="I47" s="23"/>
      <c r="J47" s="23"/>
      <c r="K47" s="44" t="s">
        <v>83</v>
      </c>
      <c r="L47" s="31">
        <v>11</v>
      </c>
      <c r="M47" s="33">
        <v>1</v>
      </c>
      <c r="N47" s="33">
        <v>3</v>
      </c>
      <c r="O47" s="33">
        <v>7</v>
      </c>
      <c r="P47" s="33">
        <v>1</v>
      </c>
      <c r="Q47" s="33">
        <v>2</v>
      </c>
    </row>
    <row r="48" spans="1:17" s="10" customFormat="1" ht="120" x14ac:dyDescent="0.25">
      <c r="A48" s="42" t="s">
        <v>67</v>
      </c>
      <c r="B48" s="58">
        <f>+F48</f>
        <v>2500</v>
      </c>
      <c r="C48" s="12" t="s">
        <v>47</v>
      </c>
      <c r="D48" s="27" t="s">
        <v>56</v>
      </c>
      <c r="E48" s="23">
        <v>250</v>
      </c>
      <c r="F48" s="23">
        <f>+E48*10</f>
        <v>2500</v>
      </c>
      <c r="G48" s="23"/>
      <c r="H48" s="23"/>
      <c r="I48" s="23"/>
      <c r="J48" s="23"/>
      <c r="K48" s="44" t="s">
        <v>83</v>
      </c>
      <c r="L48" s="31">
        <v>11</v>
      </c>
      <c r="M48" s="33">
        <v>1</v>
      </c>
      <c r="N48" s="33">
        <v>3</v>
      </c>
      <c r="O48" s="33">
        <v>7</v>
      </c>
      <c r="P48" s="33">
        <v>1</v>
      </c>
      <c r="Q48" s="33">
        <v>2</v>
      </c>
    </row>
    <row r="49" spans="1:17" s="10" customFormat="1" ht="90" x14ac:dyDescent="0.25">
      <c r="A49" s="42" t="s">
        <v>68</v>
      </c>
      <c r="B49" s="58">
        <f>+F49</f>
        <v>2500</v>
      </c>
      <c r="C49" s="12" t="s">
        <v>55</v>
      </c>
      <c r="D49" s="27" t="s">
        <v>56</v>
      </c>
      <c r="E49" s="23">
        <v>250</v>
      </c>
      <c r="F49" s="23">
        <f>+E49*10</f>
        <v>2500</v>
      </c>
      <c r="G49" s="23"/>
      <c r="H49" s="23"/>
      <c r="I49" s="23"/>
      <c r="J49" s="23"/>
      <c r="K49" s="44" t="s">
        <v>83</v>
      </c>
      <c r="L49" s="31">
        <v>11</v>
      </c>
      <c r="M49" s="33">
        <v>1</v>
      </c>
      <c r="N49" s="33">
        <v>3</v>
      </c>
      <c r="O49" s="33">
        <v>7</v>
      </c>
      <c r="P49" s="33">
        <v>1</v>
      </c>
      <c r="Q49" s="33">
        <v>2</v>
      </c>
    </row>
    <row r="50" spans="1:17" s="10" customFormat="1" ht="45" x14ac:dyDescent="0.25">
      <c r="A50" s="42" t="s">
        <v>69</v>
      </c>
      <c r="B50" s="58">
        <f>+F50</f>
        <v>3750</v>
      </c>
      <c r="C50" s="12" t="s">
        <v>47</v>
      </c>
      <c r="D50" s="27" t="s">
        <v>70</v>
      </c>
      <c r="E50" s="23">
        <v>250</v>
      </c>
      <c r="F50" s="23">
        <f>+E50*15</f>
        <v>3750</v>
      </c>
      <c r="G50" s="23"/>
      <c r="H50" s="23"/>
      <c r="I50" s="23"/>
      <c r="J50" s="23"/>
      <c r="K50" s="44" t="s">
        <v>83</v>
      </c>
      <c r="L50" s="31">
        <v>11</v>
      </c>
      <c r="M50" s="33">
        <v>1</v>
      </c>
      <c r="N50" s="33">
        <v>3</v>
      </c>
      <c r="O50" s="33">
        <v>7</v>
      </c>
      <c r="P50" s="33">
        <v>1</v>
      </c>
      <c r="Q50" s="33">
        <v>2</v>
      </c>
    </row>
    <row r="51" spans="1:17" s="10" customFormat="1" x14ac:dyDescent="0.25">
      <c r="A51" s="77" t="s">
        <v>71</v>
      </c>
      <c r="B51" s="76">
        <f>SUM(F51:F52)</f>
        <v>30000</v>
      </c>
      <c r="C51" s="12" t="s">
        <v>72</v>
      </c>
      <c r="D51" s="27">
        <v>1</v>
      </c>
      <c r="E51" s="23">
        <v>25000</v>
      </c>
      <c r="F51" s="23">
        <f>+E51*D51</f>
        <v>25000</v>
      </c>
      <c r="G51" s="23"/>
      <c r="H51" s="23"/>
      <c r="I51" s="23"/>
      <c r="J51" s="23"/>
      <c r="K51" s="44" t="s">
        <v>83</v>
      </c>
      <c r="L51" s="31">
        <v>11</v>
      </c>
      <c r="M51" s="33">
        <v>1</v>
      </c>
      <c r="N51" s="33">
        <v>2</v>
      </c>
      <c r="O51" s="33">
        <v>3</v>
      </c>
      <c r="P51" s="33">
        <v>3</v>
      </c>
      <c r="Q51" s="33">
        <v>5</v>
      </c>
    </row>
    <row r="52" spans="1:17" s="10" customFormat="1" ht="51" customHeight="1" x14ac:dyDescent="0.25">
      <c r="A52" s="77"/>
      <c r="B52" s="76"/>
      <c r="C52" s="12" t="s">
        <v>55</v>
      </c>
      <c r="D52" s="27" t="s">
        <v>63</v>
      </c>
      <c r="E52" s="23">
        <v>250</v>
      </c>
      <c r="F52" s="23">
        <f>+E52*20</f>
        <v>5000</v>
      </c>
      <c r="G52" s="23"/>
      <c r="H52" s="23"/>
      <c r="I52" s="23"/>
      <c r="J52" s="23"/>
      <c r="K52" s="44" t="s">
        <v>83</v>
      </c>
      <c r="L52" s="31">
        <v>11</v>
      </c>
      <c r="M52" s="33">
        <v>1</v>
      </c>
      <c r="N52" s="33">
        <v>3</v>
      </c>
      <c r="O52" s="33">
        <v>7</v>
      </c>
      <c r="P52" s="33">
        <v>1</v>
      </c>
      <c r="Q52" s="33">
        <v>2</v>
      </c>
    </row>
    <row r="53" spans="1:17" s="10" customFormat="1" ht="45" x14ac:dyDescent="0.25">
      <c r="A53" s="42" t="s">
        <v>73</v>
      </c>
      <c r="B53" s="58">
        <f>+F53</f>
        <v>5000</v>
      </c>
      <c r="C53" s="12" t="s">
        <v>47</v>
      </c>
      <c r="D53" s="27" t="s">
        <v>63</v>
      </c>
      <c r="E53" s="23">
        <v>250</v>
      </c>
      <c r="F53" s="23">
        <f>+E53*20</f>
        <v>5000</v>
      </c>
      <c r="G53" s="23"/>
      <c r="H53" s="23"/>
      <c r="I53" s="23"/>
      <c r="J53" s="23"/>
      <c r="K53" s="44" t="s">
        <v>83</v>
      </c>
      <c r="L53" s="31">
        <v>11</v>
      </c>
      <c r="M53" s="33">
        <v>1</v>
      </c>
      <c r="N53" s="33">
        <v>3</v>
      </c>
      <c r="O53" s="33">
        <v>7</v>
      </c>
      <c r="P53" s="33">
        <v>1</v>
      </c>
      <c r="Q53" s="33">
        <v>2</v>
      </c>
    </row>
    <row r="54" spans="1:17" s="10" customFormat="1" ht="91.5" customHeight="1" x14ac:dyDescent="0.25">
      <c r="A54" s="42" t="s">
        <v>74</v>
      </c>
      <c r="B54" s="58">
        <f>+F54</f>
        <v>5000</v>
      </c>
      <c r="C54" s="12" t="s">
        <v>47</v>
      </c>
      <c r="D54" s="27" t="s">
        <v>63</v>
      </c>
      <c r="E54" s="23">
        <v>250</v>
      </c>
      <c r="F54" s="23">
        <f>+E54*20</f>
        <v>5000</v>
      </c>
      <c r="G54" s="23"/>
      <c r="H54" s="23"/>
      <c r="I54" s="23"/>
      <c r="J54" s="23"/>
      <c r="K54" s="44" t="s">
        <v>83</v>
      </c>
      <c r="L54" s="31">
        <v>11</v>
      </c>
      <c r="M54" s="33">
        <v>1</v>
      </c>
      <c r="N54" s="33">
        <v>3</v>
      </c>
      <c r="O54" s="33">
        <v>7</v>
      </c>
      <c r="P54" s="33">
        <v>1</v>
      </c>
      <c r="Q54" s="33">
        <v>2</v>
      </c>
    </row>
    <row r="55" spans="1:17" s="10" customFormat="1" ht="48.75" customHeight="1" x14ac:dyDescent="0.25">
      <c r="A55" s="42" t="s">
        <v>75</v>
      </c>
      <c r="B55" s="58">
        <f>+F55</f>
        <v>2500</v>
      </c>
      <c r="C55" s="12" t="s">
        <v>47</v>
      </c>
      <c r="D55" s="27" t="s">
        <v>56</v>
      </c>
      <c r="E55" s="23">
        <v>250</v>
      </c>
      <c r="F55" s="23">
        <f>+E55*10</f>
        <v>2500</v>
      </c>
      <c r="G55" s="23"/>
      <c r="H55" s="23"/>
      <c r="I55" s="23"/>
      <c r="J55" s="23"/>
      <c r="K55" s="44" t="s">
        <v>83</v>
      </c>
      <c r="L55" s="31">
        <v>11</v>
      </c>
      <c r="M55" s="33">
        <v>1</v>
      </c>
      <c r="N55" s="33">
        <v>3</v>
      </c>
      <c r="O55" s="33">
        <v>7</v>
      </c>
      <c r="P55" s="33">
        <v>1</v>
      </c>
      <c r="Q55" s="33">
        <v>2</v>
      </c>
    </row>
    <row r="56" spans="1:17" x14ac:dyDescent="0.25">
      <c r="B56" s="18"/>
      <c r="D56" s="29"/>
      <c r="E56" s="30"/>
      <c r="F56" s="30"/>
      <c r="G56" s="30"/>
      <c r="H56" s="30"/>
      <c r="I56" s="30"/>
      <c r="J56" s="30"/>
      <c r="K56" s="45"/>
      <c r="L56" s="34"/>
      <c r="M56" s="35"/>
      <c r="N56" s="35"/>
      <c r="O56" s="35"/>
      <c r="P56" s="35"/>
      <c r="Q56" s="35"/>
    </row>
    <row r="57" spans="1:17" x14ac:dyDescent="0.25">
      <c r="B57" s="59">
        <f>SUM(B16:B55)</f>
        <v>1179425</v>
      </c>
      <c r="K57" s="46"/>
      <c r="L57" s="34"/>
      <c r="M57" s="35"/>
      <c r="N57" s="35"/>
      <c r="O57" s="35"/>
      <c r="P57" s="35"/>
      <c r="Q57" s="35"/>
    </row>
    <row r="58" spans="1:17" x14ac:dyDescent="0.25">
      <c r="K58" s="46"/>
      <c r="L58" s="34"/>
      <c r="M58" s="35"/>
      <c r="N58" s="35"/>
      <c r="O58" s="35"/>
      <c r="P58" s="35"/>
      <c r="Q58" s="35"/>
    </row>
    <row r="59" spans="1:17" x14ac:dyDescent="0.25">
      <c r="K59" s="46"/>
      <c r="L59" s="34"/>
      <c r="M59" s="35"/>
      <c r="N59" s="35"/>
      <c r="O59" s="35"/>
      <c r="P59" s="35"/>
      <c r="Q59" s="35"/>
    </row>
    <row r="60" spans="1:17" x14ac:dyDescent="0.25">
      <c r="K60" s="46"/>
      <c r="L60" s="34"/>
      <c r="M60" s="35"/>
      <c r="N60" s="35"/>
      <c r="O60" s="35"/>
      <c r="P60" s="35"/>
      <c r="Q60" s="35"/>
    </row>
    <row r="62" spans="1:17" x14ac:dyDescent="0.25">
      <c r="F62" s="19"/>
      <c r="J62" s="19"/>
    </row>
  </sheetData>
  <mergeCells count="40">
    <mergeCell ref="B4:C4"/>
    <mergeCell ref="B6:D6"/>
    <mergeCell ref="B7:D7"/>
    <mergeCell ref="A9:L9"/>
    <mergeCell ref="A10:A11"/>
    <mergeCell ref="B10:B11"/>
    <mergeCell ref="C10:C11"/>
    <mergeCell ref="D10:D11"/>
    <mergeCell ref="E10:E11"/>
    <mergeCell ref="F10:F11"/>
    <mergeCell ref="L14:Q14"/>
    <mergeCell ref="G10:J10"/>
    <mergeCell ref="K10:L11"/>
    <mergeCell ref="M10:Q11"/>
    <mergeCell ref="K12:L12"/>
    <mergeCell ref="M12:Q12"/>
    <mergeCell ref="A13:L13"/>
    <mergeCell ref="A14:A15"/>
    <mergeCell ref="B14:B15"/>
    <mergeCell ref="C14:F14"/>
    <mergeCell ref="G14:J14"/>
    <mergeCell ref="K14:K15"/>
    <mergeCell ref="B51:B52"/>
    <mergeCell ref="A18:A23"/>
    <mergeCell ref="A32:A34"/>
    <mergeCell ref="A41:A42"/>
    <mergeCell ref="A51:A52"/>
    <mergeCell ref="B18:B23"/>
    <mergeCell ref="B32:B35"/>
    <mergeCell ref="A24:A28"/>
    <mergeCell ref="B24:B28"/>
    <mergeCell ref="A29:A30"/>
    <mergeCell ref="B29:B30"/>
    <mergeCell ref="B37:B38"/>
    <mergeCell ref="A37:A38"/>
    <mergeCell ref="B43:B46"/>
    <mergeCell ref="A43:A46"/>
    <mergeCell ref="A39:A40"/>
    <mergeCell ref="B39:B40"/>
    <mergeCell ref="B41:B42"/>
  </mergeCells>
  <dataValidations count="2">
    <dataValidation allowBlank="1" showInputMessage="1" showErrorMessage="1" promptTitle="Producto" prompt="Digite los Productos relacionados al programa" sqref="A12"/>
    <dataValidation allowBlank="1" showInputMessage="1" showErrorMessage="1" promptTitle="Descripción del Producto" prompt="Describa brevemente en que consiste el producto" sqref="B12"/>
  </dataValidations>
  <printOptions horizontalCentered="1"/>
  <pageMargins left="0.70866141732283472" right="0.70866141732283472" top="0.74803149606299213" bottom="0.74803149606299213" header="0.31496062992125984" footer="0.31496062992125984"/>
  <pageSetup paperSize="5" scale="57"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 Transversalidad 2019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Cinthia De la cruz</dc:creator>
  <cp:lastModifiedBy>Francisco Frias</cp:lastModifiedBy>
  <cp:lastPrinted>2019-02-11T15:50:51Z</cp:lastPrinted>
  <dcterms:created xsi:type="dcterms:W3CDTF">2018-09-21T12:32:54Z</dcterms:created>
  <dcterms:modified xsi:type="dcterms:W3CDTF">2019-02-11T15:51:15Z</dcterms:modified>
</cp:coreProperties>
</file>